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https://pemnetsp-my.sharepoint.com/personal/rpinheiro_pemnet_com/Documents/Desktop/CQI/Compliance Work/"/>
    </mc:Choice>
  </mc:AlternateContent>
  <xr:revisionPtr revIDLastSave="2" documentId="8_{6F22CE9F-F831-4AA2-9B61-B99ACA4B4FE7}" xr6:coauthVersionLast="47" xr6:coauthVersionMax="47" xr10:uidLastSave="{3B384E7E-3690-4927-B56B-C71A69B8633D}"/>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150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Look-up'!$A$4:$I$641</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<sst xmlns="http://schemas.openxmlformats.org/spreadsheetml/2006/main" count="22323" uniqueCount="15827">
  <si>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</si>
  <si>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</si>
  <si>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</si>
  <si>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</si>
  <si>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</si>
  <si>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</si>
  <si>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</si>
  <si>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</si>
  <si>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</si>
  <si>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</si>
  <si>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</si>
  <si>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</si>
  <si>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</si>
  <si>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</si>
  <si>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</si>
  <si>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</si>
  <si>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</si>
  <si>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</si>
  <si>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</si>
  <si>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</si>
  <si>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</si>
  <si>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</si>
  <si>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</si>
  <si>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</si>
  <si>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</si>
  <si>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</si>
  <si>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</si>
  <si>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</si>
  <si>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</si>
  <si>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</si>
  <si>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</si>
  <si>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</si>
  <si>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</si>
  <si>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</si>
  <si>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</si>
  <si>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</si>
  <si>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</si>
  <si>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</si>
  <si>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</si>
  <si>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</si>
  <si>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</si>
  <si>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</si>
  <si>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</si>
  <si>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</si>
  <si>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</si>
  <si>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</si>
  <si>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</si>
  <si>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</si>
  <si>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</si>
  <si>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</si>
  <si>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</si>
  <si>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</si>
  <si>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</si>
  <si>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</si>
  <si>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</si>
  <si>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</si>
  <si>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</si>
  <si>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</si>
  <si>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</si>
  <si>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</si>
  <si>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</si>
  <si>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</si>
  <si>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</si>
  <si>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</si>
  <si>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</si>
  <si>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</si>
  <si>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</si>
  <si>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</si>
  <si>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</si>
  <si>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</si>
  <si>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</si>
  <si>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</si>
  <si>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</si>
  <si>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</si>
  <si>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</si>
  <si>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</si>
  <si>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</si>
  <si>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</si>
  <si>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</si>
  <si>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</si>
  <si>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</si>
  <si>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</si>
  <si>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</si>
  <si>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</si>
  <si>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</si>
  <si>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</si>
  <si>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</si>
  <si>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</si>
  <si>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</si>
  <si>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</si>
  <si>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</si>
  <si>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</si>
  <si>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</si>
  <si>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</si>
  <si>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</si>
  <si>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</si>
  <si>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</si>
  <si>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</si>
  <si>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</si>
  <si>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</si>
  <si>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</si>
  <si>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</si>
  <si>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</si>
  <si>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</si>
  <si>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</si>
  <si>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</si>
  <si>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</si>
  <si>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</si>
  <si>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</si>
  <si>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</si>
  <si>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</si>
  <si>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</si>
  <si>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</si>
  <si>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</si>
  <si>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</si>
  <si>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</si>
  <si>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</si>
  <si>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</si>
  <si>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</si>
  <si>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</si>
  <si>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</si>
  <si>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</si>
  <si>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</si>
  <si>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</si>
  <si>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</si>
  <si>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</si>
  <si>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</si>
  <si>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</si>
  <si>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</si>
  <si>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</si>
  <si>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</si>
  <si>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</si>
  <si>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</si>
  <si>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</si>
  <si>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</si>
  <si>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</si>
  <si>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</si>
  <si>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</si>
  <si>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</si>
  <si>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</si>
  <si>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</si>
  <si>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</si>
  <si>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</si>
  <si>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</si>
  <si>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</si>
  <si>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</si>
  <si>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</si>
  <si>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</si>
  <si>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</si>
  <si>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</si>
  <si>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</si>
  <si>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</si>
  <si>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</si>
  <si>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</si>
  <si>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</si>
  <si>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</si>
  <si>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</si>
  <si>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</si>
  <si>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</si>
  <si>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</si>
  <si>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</si>
  <si>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</si>
  <si>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</si>
  <si>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</si>
  <si>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</si>
  <si>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</si>
  <si>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</si>
  <si>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</si>
  <si>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</si>
  <si>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</si>
  <si>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</si>
  <si>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</si>
  <si>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</si>
  <si>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</si>
  <si>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</si>
  <si>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</si>
  <si>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</si>
  <si>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</si>
  <si>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</si>
  <si>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</si>
  <si>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</si>
  <si>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</si>
  <si>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</si>
  <si>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</si>
  <si>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</si>
  <si>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</si>
  <si>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</si>
  <si>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</si>
  <si>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</si>
  <si>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</si>
  <si>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</si>
  <si>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</si>
  <si>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</si>
  <si>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</si>
  <si>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</si>
  <si>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</si>
  <si>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</si>
  <si>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</si>
  <si>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</si>
  <si>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</si>
  <si>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</si>
  <si>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</si>
  <si>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</si>
  <si>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</si>
  <si>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</si>
  <si>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</si>
  <si>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</si>
  <si>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</si>
  <si>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</si>
  <si>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</si>
  <si>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</si>
  <si>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</si>
  <si>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</si>
  <si>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</si>
  <si>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</si>
  <si>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</si>
  <si>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</si>
  <si>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</si>
  <si>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</si>
  <si>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</si>
  <si>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</si>
  <si>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</si>
  <si>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</si>
  <si>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</si>
  <si>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</si>
  <si>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</si>
  <si>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</si>
  <si>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</si>
  <si>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</si>
  <si>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</si>
  <si>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</si>
  <si>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</si>
  <si>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</si>
  <si>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</si>
  <si>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</si>
  <si>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</si>
  <si>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</si>
  <si>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</si>
  <si>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</si>
  <si>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</si>
  <si>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</si>
  <si>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</si>
  <si>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</si>
  <si>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</si>
  <si>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</si>
  <si>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</si>
  <si>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</si>
  <si>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</si>
  <si>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</si>
  <si>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</si>
  <si>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</si>
  <si>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</si>
  <si>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</si>
  <si>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</si>
  <si>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</si>
  <si>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</si>
  <si>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</si>
  <si>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</si>
  <si>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</si>
  <si>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</si>
  <si>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</si>
  <si>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</si>
  <si>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</si>
  <si>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</si>
  <si>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</si>
  <si>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</si>
  <si>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</si>
  <si>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</si>
  <si>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</si>
  <si>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</si>
  <si>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</si>
  <si>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</si>
  <si>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</si>
  <si>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</si>
  <si>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</si>
  <si>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</si>
  <si>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</si>
  <si>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</si>
  <si>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</si>
  <si>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</si>
  <si>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</si>
  <si>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</si>
  <si>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</si>
  <si>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</si>
  <si>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</si>
  <si>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</si>
  <si>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</si>
  <si>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</si>
  <si>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</si>
  <si>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</si>
  <si>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</si>
  <si>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</si>
  <si>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</si>
  <si>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</si>
  <si>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</si>
  <si>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</si>
  <si>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</si>
  <si>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</si>
  <si>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</si>
  <si>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</si>
  <si>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</si>
  <si>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</si>
  <si>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</si>
  <si>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</si>
  <si>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</si>
  <si>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</si>
  <si>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</si>
  <si>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</si>
  <si>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</si>
  <si>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</si>
  <si>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</si>
  <si>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</si>
  <si>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</si>
  <si>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</si>
  <si>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</si>
  <si>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</si>
  <si>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</si>
  <si>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</si>
  <si>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</si>
  <si>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</si>
  <si>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</si>
  <si>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</si>
  <si>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</si>
  <si>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</si>
  <si>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</si>
  <si>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</si>
  <si>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</si>
  <si>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</si>
  <si>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</si>
  <si>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</si>
  <si>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</si>
  <si>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</si>
  <si>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</si>
  <si>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</si>
  <si>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</si>
  <si>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</si>
  <si>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</si>
  <si>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</si>
  <si>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</si>
  <si>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</si>
  <si>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</si>
  <si>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</si>
  <si>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</si>
  <si>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</si>
  <si>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</si>
  <si>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</si>
  <si>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</si>
  <si>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</si>
  <si>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</si>
  <si>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</si>
  <si>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</si>
  <si>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</si>
  <si>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</si>
  <si>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</si>
  <si>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</si>
  <si>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</si>
  <si>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</si>
  <si>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</si>
  <si>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</si>
  <si>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</si>
  <si>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</si>
  <si>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</si>
  <si>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</si>
  <si>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</si>
  <si>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</si>
  <si>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</si>
  <si>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</si>
  <si>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</si>
  <si>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</si>
  <si>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</si>
  <si>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</si>
  <si>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</si>
  <si>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</si>
  <si>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</si>
  <si>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</si>
  <si>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</si>
  <si>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</si>
  <si>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</si>
  <si>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</si>
  <si>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</si>
  <si>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</si>
  <si>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</si>
  <si>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</si>
  <si>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</si>
  <si>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</si>
  <si>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</si>
  <si>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</si>
  <si>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</si>
  <si>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</si>
  <si>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</si>
  <si>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</si>
  <si>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</si>
  <si>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</si>
  <si>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</si>
  <si>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</si>
  <si>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</si>
  <si>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</si>
  <si>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</si>
  <si>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</si>
  <si>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</si>
  <si>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</si>
  <si>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</si>
  <si>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</si>
  <si>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</si>
  <si>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</si>
  <si>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</si>
  <si>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</si>
  <si>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</si>
  <si>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</si>
  <si>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</si>
  <si>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</si>
  <si>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</si>
  <si>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</si>
  <si>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</si>
  <si>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</si>
  <si>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</si>
  <si>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</si>
  <si>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</si>
  <si>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</si>
  <si>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</si>
  <si>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</si>
  <si>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</si>
  <si>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</si>
  <si>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</si>
  <si>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</si>
  <si>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</si>
  <si>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</si>
  <si>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</si>
  <si>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</si>
  <si>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</si>
  <si>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</si>
  <si>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</si>
  <si>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</si>
  <si>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</si>
  <si>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</si>
  <si>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</si>
  <si>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</si>
  <si>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</si>
  <si>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</si>
  <si>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</si>
  <si>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</si>
  <si>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</si>
  <si>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</si>
  <si>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</si>
  <si>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</si>
  <si>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</si>
  <si>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</si>
  <si>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</si>
  <si>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</si>
  <si>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</si>
  <si>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</si>
  <si>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</si>
  <si>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</si>
  <si>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</si>
  <si>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</si>
  <si>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</si>
  <si>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</si>
  <si>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</si>
  <si>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</si>
  <si>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</si>
  <si>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</si>
  <si>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</si>
  <si>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</si>
  <si>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</si>
  <si>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</si>
  <si>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</si>
  <si>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</si>
  <si>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</si>
  <si>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</si>
  <si>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</si>
  <si>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</si>
  <si>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</si>
  <si>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</si>
  <si>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</si>
  <si>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</si>
  <si>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</si>
  <si>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</si>
  <si>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</si>
  <si>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</si>
  <si>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</si>
  <si>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</si>
  <si>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</si>
  <si>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</si>
  <si>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</si>
  <si>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</si>
  <si>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</si>
  <si>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</si>
  <si>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</si>
  <si>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</si>
  <si>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</si>
  <si>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</si>
  <si>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</si>
  <si>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</si>
  <si>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</si>
  <si>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</si>
  <si>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</si>
  <si>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</si>
  <si>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</si>
  <si>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</si>
  <si>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</si>
  <si>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</si>
  <si>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</si>
  <si>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</si>
  <si>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</si>
  <si>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</si>
  <si>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</si>
  <si>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</si>
  <si>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</si>
  <si>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</si>
  <si>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</si>
  <si>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</si>
  <si>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</si>
  <si>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</si>
  <si>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</si>
  <si>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</si>
  <si>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</si>
  <si>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</si>
  <si>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</si>
  <si>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</si>
  <si>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</si>
  <si>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</si>
  <si>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</si>
  <si>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</si>
  <si>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</si>
  <si>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</si>
  <si>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</si>
  <si>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</si>
  <si>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</si>
  <si>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</si>
  <si>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</si>
  <si>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</si>
  <si>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</si>
  <si>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</si>
  <si>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</si>
  <si>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</si>
  <si>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</si>
  <si>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</si>
  <si>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</si>
  <si>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</si>
  <si>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</si>
  <si>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</si>
  <si>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</si>
  <si>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</si>
  <si>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</si>
  <si>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</si>
  <si>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</si>
  <si>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</si>
  <si>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</si>
  <si>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</si>
  <si>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</si>
  <si>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</si>
  <si>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</si>
  <si>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</si>
  <si>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</si>
  <si>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</si>
  <si>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</si>
  <si>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</si>
  <si>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</si>
  <si>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</si>
  <si>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</si>
  <si>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</si>
  <si>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</si>
  <si>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</si>
  <si>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</si>
  <si>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</si>
  <si>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</si>
  <si>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</si>
  <si>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</si>
  <si>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</si>
  <si>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</si>
  <si>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</si>
  <si>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</si>
  <si>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</si>
  <si>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</si>
  <si>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</si>
  <si>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</si>
  <si>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</si>
  <si>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</si>
  <si>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</si>
  <si>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</si>
  <si>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</si>
  <si>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</si>
  <si>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</si>
  <si>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</si>
  <si>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</si>
  <si>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</si>
  <si>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</si>
  <si>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</si>
  <si>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</si>
  <si>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</si>
  <si>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</si>
  <si>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</si>
  <si>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</si>
  <si>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</si>
  <si>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</si>
  <si>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</si>
  <si>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</si>
  <si>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</si>
  <si>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</si>
  <si>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</si>
  <si>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</si>
  <si>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</si>
  <si>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</si>
  <si>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</si>
  <si>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</si>
  <si>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</si>
  <si>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</si>
  <si>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</si>
  <si>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</si>
  <si>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</si>
  <si>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</si>
  <si>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</si>
  <si>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</si>
  <si>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</si>
  <si>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</si>
  <si>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</si>
  <si>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</si>
  <si>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</si>
  <si>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</si>
  <si>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</si>
  <si>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</si>
  <si>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</si>
  <si>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</si>
  <si>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</si>
  <si>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</si>
  <si>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</si>
  <si>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</si>
  <si>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</si>
  <si>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</si>
  <si>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</si>
  <si>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</si>
  <si>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</si>
  <si>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</si>
  <si>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</si>
  <si>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</si>
  <si>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</si>
  <si>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</si>
  <si>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</si>
  <si>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</si>
  <si>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</si>
  <si>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</si>
  <si>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</si>
  <si>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</si>
  <si>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</si>
  <si>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</si>
  <si>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</si>
  <si>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</si>
  <si>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</si>
  <si>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</si>
  <si>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</si>
  <si>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</si>
  <si>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</si>
  <si>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</si>
  <si>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</si>
  <si>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</si>
  <si>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</si>
  <si>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</si>
  <si>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</si>
  <si>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</si>
  <si>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</si>
  <si>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</si>
  <si>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</si>
  <si>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</si>
  <si>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</si>
  <si>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</si>
  <si>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</si>
  <si>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</si>
  <si>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</si>
  <si>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</si>
  <si>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</si>
  <si>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</si>
  <si>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</si>
  <si>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</si>
  <si>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</si>
  <si>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</si>
  <si>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</si>
  <si>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</si>
  <si>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</si>
  <si>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</si>
  <si>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</si>
  <si>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</si>
  <si>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</si>
  <si>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</si>
  <si>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</si>
  <si>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</si>
  <si>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</si>
  <si>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</si>
  <si>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</si>
  <si>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</si>
  <si>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</si>
  <si>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</si>
  <si>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</si>
  <si>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</si>
  <si>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</si>
  <si>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</si>
  <si>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</si>
  <si>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</si>
  <si>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</si>
  <si>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</si>
  <si>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</si>
  <si>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</si>
  <si>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</si>
  <si>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</si>
  <si>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</si>
  <si>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</si>
  <si>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</si>
  <si>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</si>
  <si>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</si>
  <si>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</si>
  <si>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</si>
  <si>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</si>
  <si>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</si>
  <si>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</si>
  <si>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</si>
  <si>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</si>
  <si>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</si>
  <si>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</si>
  <si>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</si>
  <si>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</si>
  <si>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</si>
  <si>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</si>
  <si>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</si>
  <si>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</si>
  <si>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</si>
  <si>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</si>
  <si>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</si>
  <si>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</si>
  <si>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</si>
  <si>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</si>
  <si>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</si>
  <si>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</si>
  <si>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</si>
  <si>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</si>
  <si>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</si>
  <si>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</si>
  <si>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</si>
  <si>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</si>
  <si>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</si>
  <si>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</si>
  <si>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</si>
  <si>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</si>
  <si>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</si>
  <si>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</si>
  <si>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</si>
  <si>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</si>
  <si>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</si>
  <si>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</si>
  <si>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</si>
  <si>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</si>
  <si>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</si>
  <si>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</si>
  <si>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</si>
  <si>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</si>
  <si>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</si>
  <si>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</si>
  <si>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</si>
  <si>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</si>
  <si>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</si>
  <si>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</si>
  <si>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</si>
  <si>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</si>
  <si>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</si>
  <si>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</si>
  <si>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</si>
  <si>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</si>
  <si>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</si>
  <si>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</si>
  <si>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</si>
  <si>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</si>
  <si>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</si>
  <si>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</si>
  <si>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</si>
  <si>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</si>
  <si>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</si>
  <si>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</si>
  <si>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</si>
  <si>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</si>
  <si>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</si>
  <si>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</si>
  <si>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</si>
  <si>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</si>
  <si>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</si>
  <si>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</si>
  <si>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</si>
  <si>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</si>
  <si>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</si>
  <si>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</si>
  <si>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</si>
  <si>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</si>
  <si>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</si>
  <si>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</si>
  <si>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</si>
  <si>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</si>
  <si>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</si>
  <si>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</si>
  <si>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</si>
  <si>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</si>
  <si>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</si>
  <si>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</si>
  <si>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</si>
  <si>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</si>
  <si>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</si>
  <si>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</si>
  <si>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</si>
  <si>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</si>
  <si>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</si>
  <si>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</si>
  <si>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</si>
  <si>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</si>
  <si>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</si>
  <si>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</si>
  <si>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</si>
  <si>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</si>
  <si>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</si>
  <si>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</si>
  <si>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</si>
  <si>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</si>
  <si>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</si>
  <si>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</si>
  <si>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</si>
  <si>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</si>
  <si>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</si>
  <si>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</si>
  <si>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</si>
  <si>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</si>
  <si>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</si>
  <si>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</si>
  <si>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</si>
  <si>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</si>
  <si>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</si>
  <si>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</si>
  <si>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</si>
  <si>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</si>
  <si>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</si>
  <si>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</si>
  <si>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</si>
  <si>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</si>
  <si>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</si>
  <si>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</si>
  <si>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</si>
  <si>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</si>
  <si>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</si>
  <si>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</si>
  <si>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</si>
  <si>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</si>
  <si>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</si>
  <si>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</si>
  <si>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</si>
  <si>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</si>
  <si>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</si>
  <si>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</si>
  <si>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</si>
  <si>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</si>
  <si>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</si>
  <si>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</si>
  <si>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</si>
  <si>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</si>
  <si>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</si>
  <si>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</si>
  <si>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</si>
  <si>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</si>
  <si>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</si>
  <si>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</si>
  <si>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</si>
  <si>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</si>
  <si>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</si>
  <si>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</si>
  <si>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</si>
  <si>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</si>
  <si>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</si>
  <si>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</si>
  <si>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</si>
  <si>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</si>
  <si>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</si>
  <si>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</si>
  <si>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</si>
  <si>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</si>
  <si>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</si>
  <si>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</si>
  <si>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</si>
  <si>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</si>
  <si>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</si>
  <si>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</si>
  <si>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</si>
  <si>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</si>
  <si>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</si>
  <si>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</si>
  <si>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</si>
  <si>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</si>
  <si>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</si>
  <si>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</si>
  <si>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</si>
  <si>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</si>
  <si>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</si>
  <si>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</si>
  <si>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</si>
  <si>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</si>
  <si>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</si>
  <si>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</si>
  <si>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</si>
  <si>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</si>
  <si>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</si>
  <si>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</si>
  <si>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</si>
  <si>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</si>
  <si>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</si>
  <si>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</si>
  <si>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</si>
  <si>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</si>
  <si>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</si>
  <si>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</si>
  <si>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</si>
  <si>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</si>
  <si>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</si>
  <si>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</si>
  <si>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</si>
  <si>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</si>
  <si>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</si>
  <si>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</si>
  <si>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</si>
  <si>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</si>
  <si>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</si>
  <si>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</si>
  <si>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</si>
  <si>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</si>
  <si>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</si>
  <si>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</si>
  <si>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</si>
  <si>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</si>
  <si>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</si>
  <si>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</si>
  <si>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</si>
  <si>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</si>
  <si>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</si>
  <si>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</si>
  <si>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</si>
  <si>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</si>
  <si>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</si>
  <si>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</si>
  <si>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</si>
  <si>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</si>
  <si>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</si>
  <si>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</si>
  <si>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</si>
  <si>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</si>
  <si>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</si>
  <si>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</si>
  <si>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</si>
  <si>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</si>
  <si>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</si>
  <si>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</si>
  <si>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</si>
  <si>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</si>
  <si>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</si>
  <si>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</si>
  <si>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</si>
  <si>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</si>
  <si>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</si>
  <si>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</si>
  <si>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</si>
  <si>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</si>
  <si>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</si>
  <si>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</si>
  <si>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</si>
  <si>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</si>
  <si>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</si>
  <si>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</si>
  <si>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</si>
  <si>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</si>
  <si>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</si>
  <si>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</si>
  <si>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</si>
  <si>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</si>
  <si>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</si>
  <si>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</si>
  <si>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</si>
  <si>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</si>
  <si>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</si>
  <si>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</si>
  <si>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</si>
  <si>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</si>
  <si>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</si>
  <si>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</si>
  <si>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</si>
  <si>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</si>
  <si>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</si>
  <si>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</si>
  <si>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</si>
  <si>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</si>
  <si>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</si>
  <si>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</si>
  <si>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</si>
  <si>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</si>
  <si>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</si>
  <si>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</si>
  <si>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</si>
  <si>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</si>
  <si>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</si>
  <si>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</si>
  <si>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</si>
  <si>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</si>
  <si>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</si>
  <si>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</si>
  <si>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</si>
  <si>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</si>
  <si>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</si>
  <si>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</si>
  <si>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</si>
  <si>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</si>
  <si>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</si>
  <si>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</si>
  <si>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</si>
  <si>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</si>
  <si>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</si>
  <si>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</si>
  <si>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</si>
  <si>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</si>
  <si>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</si>
  <si>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</si>
  <si>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</si>
  <si>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</si>
  <si>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</si>
  <si>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</si>
  <si>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</si>
  <si>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</si>
  <si>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</si>
  <si>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</si>
  <si>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</si>
  <si>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</si>
  <si>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</si>
  <si>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</si>
  <si>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</si>
  <si>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</si>
  <si>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</si>
  <si>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</si>
  <si>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</si>
  <si>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</si>
  <si>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</si>
  <si>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</si>
  <si>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</si>
  <si>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</si>
  <si>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</si>
  <si>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</si>
  <si>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</si>
  <si>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</si>
  <si>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</si>
  <si>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</si>
  <si>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</si>
  <si>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</si>
  <si>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</si>
  <si>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</si>
  <si>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</si>
  <si>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</si>
  <si>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</si>
  <si>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</si>
  <si>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</si>
  <si>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</si>
  <si>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</si>
  <si>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</si>
  <si>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</si>
  <si>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</si>
  <si>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</si>
  <si>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</si>
  <si>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</si>
  <si>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</si>
  <si>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</si>
  <si>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</si>
  <si>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</si>
  <si>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</si>
  <si>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</si>
  <si>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</si>
  <si>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</si>
  <si>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</si>
  <si>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</si>
  <si>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</si>
  <si>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</si>
  <si>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</si>
  <si>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</si>
  <si>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</si>
  <si>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</si>
  <si>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</si>
  <si>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</si>
  <si>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</si>
  <si>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</si>
  <si>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</si>
  <si>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</si>
  <si>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</si>
  <si>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</si>
  <si>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</si>
  <si>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</si>
  <si>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</si>
  <si>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</si>
  <si>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</si>
  <si>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</si>
  <si>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</si>
  <si>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</si>
  <si>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</si>
  <si>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</si>
  <si>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</si>
  <si>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</si>
  <si>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</si>
  <si>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</si>
  <si>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</si>
  <si>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</si>
  <si>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</si>
  <si>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</si>
  <si>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</si>
  <si>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</si>
  <si>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</si>
  <si>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</si>
  <si>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</si>
  <si>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</si>
  <si>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</si>
  <si>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</si>
  <si>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</si>
  <si>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</si>
  <si>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</si>
  <si>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</si>
  <si>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</si>
  <si>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</si>
  <si>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</si>
  <si>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</si>
  <si>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</si>
  <si>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</si>
  <si>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</si>
  <si>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</si>
  <si>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</si>
  <si>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</si>
  <si>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</si>
  <si>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</si>
  <si>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</si>
  <si>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</si>
  <si>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</si>
  <si>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</si>
  <si>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</si>
  <si>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</si>
  <si>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</si>
  <si>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</si>
  <si>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</si>
  <si>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</si>
  <si>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</si>
  <si>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</si>
  <si>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</si>
  <si>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</si>
  <si>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</si>
  <si>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</si>
  <si>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</si>
  <si>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</si>
  <si>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</si>
  <si>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</si>
  <si>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</si>
  <si>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</si>
  <si>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</si>
  <si>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</si>
  <si>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</si>
  <si>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</si>
  <si>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</si>
  <si>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</si>
  <si>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</si>
  <si>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</si>
  <si>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</si>
  <si>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</si>
  <si>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</si>
  <si>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</si>
  <si>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</si>
  <si>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</si>
  <si>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</si>
  <si>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</si>
  <si>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</si>
  <si>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</si>
  <si>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</si>
  <si>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</si>
  <si>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</si>
  <si>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</si>
  <si>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</si>
  <si>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</si>
  <si>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</si>
  <si>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</si>
  <si>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</si>
  <si>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</si>
  <si>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</si>
  <si>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</si>
  <si>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</si>
  <si>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</si>
  <si>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</si>
  <si>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</si>
  <si>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</si>
  <si>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</si>
  <si>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</si>
  <si>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</si>
  <si>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</si>
  <si>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</si>
  <si>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</si>
  <si>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</si>
  <si>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</si>
  <si>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</si>
  <si>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</si>
  <si>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</si>
  <si>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</si>
  <si>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</si>
  <si>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</si>
  <si>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</si>
  <si>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</si>
  <si>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</si>
  <si>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</si>
  <si>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</si>
  <si>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</si>
  <si>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</si>
  <si>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</si>
  <si>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</si>
  <si>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</si>
  <si>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</si>
  <si>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</si>
  <si>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</si>
  <si>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</si>
  <si>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</si>
  <si>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</si>
  <si>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</si>
  <si>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</si>
  <si>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</si>
  <si>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</si>
  <si>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</si>
  <si>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</si>
  <si>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</si>
  <si>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</si>
  <si>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</si>
  <si>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</si>
  <si>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</si>
  <si>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</si>
  <si>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</si>
  <si>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</si>
  <si>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</si>
  <si>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</si>
  <si>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</si>
  <si>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</si>
  <si>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</si>
  <si>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</si>
  <si>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</si>
  <si>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</si>
  <si>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</si>
  <si>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</si>
  <si>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</si>
  <si>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</si>
  <si>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</si>
  <si>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</si>
  <si>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</si>
  <si>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</si>
  <si>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</si>
  <si>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</si>
  <si>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</si>
  <si>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</si>
  <si>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</si>
  <si>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</si>
  <si>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</si>
  <si>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</si>
  <si>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</si>
  <si>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</si>
  <si>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</si>
  <si>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</si>
  <si>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</si>
  <si>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</si>
  <si>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</si>
  <si>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</si>
  <si>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</si>
  <si>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</si>
  <si>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</si>
  <si>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</si>
  <si>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</si>
  <si>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</si>
  <si>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</si>
  <si>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</si>
  <si>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</si>
  <si>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</si>
  <si>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</si>
  <si>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</si>
  <si>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</si>
  <si>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</si>
  <si>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</si>
  <si>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</si>
  <si>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</si>
  <si>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</si>
  <si>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</si>
  <si>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</si>
  <si>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</si>
  <si>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</si>
  <si>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</si>
  <si>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</si>
  <si>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</si>
  <si>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</si>
  <si>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</si>
  <si>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</si>
  <si>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</si>
  <si>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</si>
  <si>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</si>
  <si>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</si>
  <si>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</si>
  <si>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</si>
  <si>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</si>
  <si>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</si>
  <si>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</si>
  <si>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</si>
  <si>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</si>
  <si>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</si>
  <si>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</si>
  <si>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</si>
  <si>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</si>
  <si>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</si>
  <si>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</si>
  <si>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</si>
  <si>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</si>
  <si>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</si>
  <si>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</si>
  <si>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</si>
  <si>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</si>
  <si>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</si>
  <si>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</si>
  <si>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</si>
  <si>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</si>
  <si>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</si>
  <si>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</si>
  <si>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</si>
  <si>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</si>
  <si>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</si>
  <si>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</si>
  <si>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</si>
  <si>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</si>
  <si>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</si>
  <si>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</si>
  <si>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</si>
  <si>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</si>
  <si>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</si>
  <si>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</si>
  <si>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</si>
  <si>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</si>
  <si>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</si>
  <si>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</si>
  <si>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</si>
  <si>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</si>
  <si>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</si>
  <si>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</si>
  <si>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</si>
  <si>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</si>
  <si>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</si>
  <si>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</si>
  <si>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</si>
  <si>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</si>
  <si>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</si>
  <si>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</si>
  <si>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</si>
  <si>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</si>
  <si>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</si>
  <si>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</si>
  <si>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</si>
  <si>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</si>
  <si>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</si>
  <si>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</si>
  <si>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</si>
  <si>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</si>
  <si>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</si>
  <si>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</si>
  <si>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</si>
  <si>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</si>
  <si>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</si>
  <si>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</si>
  <si>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</si>
  <si>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</si>
  <si>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</si>
  <si>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</si>
  <si>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</si>
  <si>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</si>
  <si>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</si>
  <si>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</si>
  <si>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</si>
  <si>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</si>
  <si>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</si>
  <si>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</si>
  <si>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</si>
  <si>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</si>
  <si>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</si>
  <si>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</si>
  <si>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</si>
  <si>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</si>
  <si>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</si>
  <si>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</si>
  <si>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</si>
  <si>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</si>
  <si>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</si>
  <si>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</si>
  <si>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</si>
  <si>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</si>
  <si>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</si>
  <si>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</si>
  <si>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</si>
  <si>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</si>
  <si>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</si>
  <si>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</si>
  <si>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</si>
  <si>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</si>
  <si>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</si>
  <si>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</si>
  <si>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</si>
  <si>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</si>
  <si>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</si>
  <si>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</si>
  <si>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</si>
  <si>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</si>
  <si>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</si>
  <si>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</si>
  <si>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</si>
  <si>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</si>
  <si>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</si>
  <si>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</si>
  <si>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</si>
  <si>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</si>
  <si>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</si>
  <si>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</si>
  <si>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</si>
  <si>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</si>
  <si>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</si>
  <si>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</si>
  <si>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</si>
  <si>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</si>
  <si>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</si>
  <si>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</si>
  <si>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</si>
  <si>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</si>
  <si>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</si>
  <si>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</si>
  <si>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</si>
  <si>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</si>
  <si>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</si>
  <si>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</si>
  <si>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</si>
  <si>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</si>
  <si>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</si>
  <si>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</si>
  <si>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</si>
  <si>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</si>
  <si>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</si>
  <si>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</si>
  <si>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</si>
  <si>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</si>
  <si>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</si>
  <si>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</si>
  <si>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</si>
  <si>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</si>
  <si>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</si>
  <si>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</si>
  <si>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</si>
  <si>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</si>
  <si>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</si>
  <si>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</si>
  <si>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</si>
  <si>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</si>
  <si>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</si>
  <si>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</si>
  <si>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</si>
  <si>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</si>
  <si>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</si>
  <si>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</si>
  <si>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</si>
  <si>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</si>
  <si>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</si>
  <si>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</si>
  <si>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</si>
  <si>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</si>
  <si>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</si>
  <si>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</si>
  <si>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</si>
  <si>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</si>
  <si>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</si>
  <si>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</si>
  <si>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</si>
  <si>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</si>
  <si>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</si>
  <si>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</si>
  <si>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</si>
  <si>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</si>
  <si>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</si>
  <si>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</si>
  <si>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</si>
  <si>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</si>
  <si>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</si>
  <si>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</si>
  <si>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</si>
  <si>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</si>
  <si>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</si>
  <si>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</si>
  <si>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</si>
  <si>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</si>
  <si>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</si>
  <si>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</si>
  <si>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</si>
  <si>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</si>
  <si>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</si>
  <si>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</si>
  <si>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</si>
  <si>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</si>
  <si>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</si>
  <si>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</si>
  <si>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</si>
  <si>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</si>
  <si>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</si>
  <si>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</si>
  <si>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</si>
  <si>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</si>
  <si>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</si>
  <si>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</si>
  <si>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</si>
  <si>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</si>
  <si>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</si>
  <si>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</si>
  <si>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</si>
  <si>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</si>
  <si>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</si>
  <si>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</si>
  <si>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</si>
  <si>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</si>
  <si>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</si>
  <si>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</si>
  <si>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</si>
  <si>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</si>
  <si>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</si>
  <si>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</si>
  <si>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</si>
  <si>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</si>
  <si>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</si>
  <si>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</si>
  <si>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</si>
  <si>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</si>
  <si>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</si>
  <si>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</si>
  <si>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</si>
  <si>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</si>
  <si>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</si>
  <si>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</si>
  <si>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</si>
  <si>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</si>
  <si>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</si>
  <si>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</si>
  <si>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</si>
  <si>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</si>
  <si>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</si>
  <si>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</si>
  <si>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</si>
  <si>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</si>
  <si>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</si>
  <si>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</si>
  <si>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</si>
  <si>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</si>
  <si>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</si>
  <si>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</si>
  <si>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</si>
  <si>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</si>
  <si>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</si>
  <si>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</si>
  <si>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</si>
  <si>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</si>
  <si>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</si>
  <si>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</si>
  <si>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</si>
  <si>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</si>
  <si>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</si>
  <si>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</si>
  <si>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</si>
  <si>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</si>
  <si>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</si>
  <si>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</si>
  <si>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</si>
  <si>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</si>
  <si>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</si>
  <si>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</si>
  <si>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</si>
  <si>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</si>
  <si>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</si>
  <si>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</si>
  <si>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</si>
  <si>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</si>
  <si>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</si>
  <si>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</si>
  <si>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</si>
  <si>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</si>
  <si>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</si>
  <si>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</si>
  <si>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</si>
  <si>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</si>
  <si>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</si>
  <si>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</si>
  <si>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</si>
  <si>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</si>
  <si>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</si>
  <si>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</si>
  <si>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</si>
  <si>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</si>
  <si>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</si>
  <si>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</si>
  <si>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</si>
  <si>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</si>
  <si>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</si>
  <si>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</si>
  <si>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</si>
  <si>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</si>
  <si>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</si>
  <si>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</si>
  <si>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</si>
  <si>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</si>
  <si>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</si>
  <si>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</si>
  <si>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</si>
  <si>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</si>
  <si>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</si>
  <si>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</si>
  <si>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</si>
  <si>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</si>
  <si>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</si>
  <si>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</si>
  <si>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</si>
  <si>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</si>
  <si>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</si>
  <si>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</si>
  <si>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</si>
  <si>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</si>
  <si>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</si>
  <si>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</si>
  <si>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</si>
  <si>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</si>
  <si>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</si>
  <si>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</si>
  <si>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</si>
  <si>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</si>
  <si>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</si>
  <si>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</si>
  <si>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</si>
  <si>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</si>
  <si>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</si>
  <si>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</si>
  <si>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</si>
  <si>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</si>
  <si>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</si>
  <si>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</si>
  <si>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</si>
  <si>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</si>
  <si>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</si>
  <si>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</si>
  <si>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</si>
  <si>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</si>
  <si>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</si>
  <si>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</si>
  <si>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</si>
  <si>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</si>
  <si>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</si>
  <si>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</si>
  <si>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</si>
  <si>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</si>
  <si>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</si>
  <si>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</si>
  <si>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</si>
  <si>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</si>
  <si>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</si>
  <si>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</si>
  <si>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</si>
  <si>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</si>
  <si>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</si>
  <si>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</si>
  <si>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</si>
  <si>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</si>
  <si>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</si>
  <si>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</si>
  <si>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</si>
  <si>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</si>
  <si>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</si>
  <si>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</si>
  <si>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</si>
  <si>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</si>
  <si>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</si>
  <si>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</si>
  <si>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</si>
  <si>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</si>
  <si>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</si>
  <si>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</si>
  <si>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</si>
  <si>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</si>
  <si>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</si>
  <si>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</si>
  <si>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</si>
  <si>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</si>
  <si>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</si>
  <si>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</si>
  <si>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</si>
  <si>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</si>
  <si>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</si>
  <si>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</si>
  <si>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</si>
  <si>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</si>
  <si>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</si>
  <si>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</si>
  <si>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</si>
  <si>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</si>
  <si>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</si>
  <si>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</si>
  <si>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</si>
  <si>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</si>
  <si>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</si>
  <si>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</si>
  <si>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</si>
  <si>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</si>
  <si>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</si>
  <si>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</si>
  <si>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</si>
  <si>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</si>
  <si>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</si>
  <si>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</si>
  <si>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</si>
  <si>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</si>
  <si>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</si>
  <si>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</si>
  <si>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</si>
  <si>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</si>
  <si>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</si>
  <si>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</si>
  <si>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</si>
  <si>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</si>
  <si>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</si>
  <si>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</si>
  <si>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</si>
  <si>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</si>
  <si>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</si>
  <si>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</si>
  <si>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</si>
  <si>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</si>
  <si>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</si>
  <si>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</si>
  <si>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</si>
  <si>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</si>
  <si>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</si>
  <si>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</si>
  <si>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</si>
  <si>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</si>
  <si>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</si>
  <si>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</si>
  <si>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</si>
  <si>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</si>
  <si>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</si>
  <si>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</si>
  <si>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</si>
  <si>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</si>
  <si>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</si>
  <si>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</si>
  <si>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</si>
  <si>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</si>
  <si>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</si>
  <si>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</si>
  <si>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</si>
  <si>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</si>
  <si>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</si>
  <si>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</si>
  <si>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</si>
  <si>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</si>
  <si>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</si>
  <si>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</si>
  <si>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</si>
  <si>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</si>
  <si>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</si>
  <si>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</si>
  <si>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</si>
  <si>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</si>
  <si>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</si>
  <si>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</si>
  <si>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</si>
  <si>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</si>
  <si>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</si>
  <si>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</si>
  <si>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</si>
  <si>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</si>
  <si>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</si>
  <si>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</si>
  <si>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</si>
  <si>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</si>
  <si>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</si>
  <si>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</si>
  <si>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</si>
  <si>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</si>
  <si>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</si>
  <si>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</si>
  <si>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</si>
  <si>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</si>
  <si>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</si>
  <si>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</si>
  <si>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</si>
  <si>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</si>
  <si>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</si>
  <si>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</si>
  <si>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</si>
  <si>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</si>
  <si>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</si>
  <si>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</si>
  <si>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</si>
  <si>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</si>
  <si>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</si>
  <si>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</si>
  <si>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</si>
  <si>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</si>
  <si>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</si>
  <si>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</si>
  <si>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</si>
  <si>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</si>
  <si>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</si>
  <si>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</si>
  <si>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</si>
  <si>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</si>
  <si>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</si>
  <si>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</si>
  <si>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</si>
  <si>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</si>
  <si>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</si>
  <si>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</si>
  <si>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</si>
  <si>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</si>
  <si>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</si>
  <si>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</si>
  <si>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</si>
  <si>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</si>
  <si>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</si>
  <si>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</si>
  <si>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</si>
  <si>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</si>
  <si>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</si>
  <si>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</si>
  <si>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</si>
  <si>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</si>
  <si>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</si>
  <si>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</si>
  <si>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</si>
  <si>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</si>
  <si>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</si>
  <si>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</si>
  <si>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</si>
  <si>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</si>
  <si>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</si>
  <si>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</si>
  <si>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</si>
  <si>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</si>
  <si>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</si>
  <si>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</si>
  <si>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</si>
  <si>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</si>
  <si>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</si>
  <si>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</si>
  <si>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</si>
  <si>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</si>
  <si>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</si>
  <si>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</si>
  <si>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</si>
  <si>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</si>
  <si>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</si>
  <si>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</si>
  <si>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</si>
  <si>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</si>
  <si>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</si>
  <si>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</si>
  <si>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</si>
  <si>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</si>
  <si>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</si>
  <si>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</si>
  <si>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</si>
  <si>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</si>
  <si>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</si>
  <si>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</si>
  <si>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</si>
  <si>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</si>
  <si>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</si>
  <si>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</si>
  <si>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</si>
  <si>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</si>
  <si>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</si>
  <si>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</si>
  <si>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</si>
  <si>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</si>
  <si>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</si>
  <si>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</si>
  <si>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</si>
  <si>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</si>
  <si>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</si>
  <si>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</si>
  <si>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</si>
  <si>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</si>
  <si>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</si>
  <si>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</si>
  <si>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</si>
  <si>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</si>
  <si>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</si>
  <si>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</si>
  <si>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</si>
  <si>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</si>
  <si>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</si>
  <si>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</si>
  <si>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</si>
  <si>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</si>
  <si>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</si>
  <si>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</si>
  <si>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</si>
  <si>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</si>
  <si>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</si>
  <si>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</si>
  <si>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</si>
  <si>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</si>
  <si>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</si>
  <si>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</si>
  <si>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</si>
  <si>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</si>
  <si>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</si>
  <si>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</si>
  <si>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</si>
  <si>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</si>
  <si>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</si>
  <si>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</si>
  <si>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</si>
  <si>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</si>
  <si>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</si>
  <si>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</si>
  <si>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</si>
  <si>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</si>
  <si>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</si>
  <si>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</si>
  <si>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</si>
  <si>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</si>
  <si>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</si>
  <si>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</si>
  <si>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</si>
  <si>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</si>
  <si>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</si>
  <si>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</si>
  <si>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</si>
  <si>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</si>
  <si>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</si>
  <si>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</si>
  <si>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</si>
  <si>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</si>
  <si>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</si>
  <si>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</si>
  <si>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</si>
  <si>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</si>
  <si>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</si>
  <si>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</si>
  <si>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</si>
  <si>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</si>
  <si>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</si>
  <si>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</si>
  <si>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</si>
  <si>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</si>
  <si>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</si>
  <si>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</si>
  <si>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</si>
  <si>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</si>
  <si>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</si>
  <si>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</si>
  <si>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</si>
  <si>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</si>
  <si>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</si>
  <si>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</si>
  <si>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</si>
  <si>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</si>
  <si>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</si>
  <si>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</si>
  <si>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</si>
  <si>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</si>
  <si>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</si>
  <si>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</si>
  <si>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</si>
  <si>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</si>
  <si>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</si>
  <si>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</si>
  <si>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</si>
  <si>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</si>
  <si>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</si>
  <si>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</si>
  <si>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</si>
  <si>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</si>
  <si>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</si>
  <si>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</si>
  <si>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</si>
  <si>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</si>
  <si>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</si>
  <si>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</si>
  <si>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</si>
  <si>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</si>
  <si>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</si>
  <si>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</si>
  <si>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</si>
  <si>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</si>
  <si>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</si>
  <si>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</si>
  <si>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</si>
  <si>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</si>
  <si>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</si>
  <si>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</si>
  <si>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</si>
  <si>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</si>
  <si>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</si>
  <si>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</si>
  <si>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</si>
  <si>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</si>
  <si>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</si>
  <si>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</si>
  <si>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</si>
  <si>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</si>
  <si>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</si>
  <si>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</si>
  <si>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</si>
  <si>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</si>
  <si>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</si>
  <si>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</si>
  <si>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</si>
  <si>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</si>
  <si>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</si>
  <si>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</si>
  <si>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</si>
  <si>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</si>
  <si>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</si>
  <si>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</si>
  <si>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</si>
  <si>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</si>
  <si>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</si>
  <si>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</si>
  <si>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</si>
  <si>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</si>
  <si>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</si>
  <si>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</si>
  <si>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</si>
  <si>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</si>
  <si>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</si>
  <si>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</si>
  <si>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</si>
  <si>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</si>
  <si>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</si>
  <si>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</si>
  <si>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</si>
  <si>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</si>
  <si>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</si>
  <si>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</si>
  <si>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</si>
  <si>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</si>
  <si>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</si>
  <si>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</si>
  <si>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</si>
  <si>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</si>
  <si>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</si>
  <si>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</si>
  <si>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</si>
  <si>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</si>
  <si>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</si>
  <si>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</si>
  <si>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</si>
  <si>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</si>
  <si>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</si>
  <si>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</si>
  <si>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</si>
  <si>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</si>
  <si>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</si>
  <si>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</si>
  <si>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</si>
  <si>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</si>
  <si>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</si>
  <si>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</si>
  <si>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</si>
  <si>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</si>
  <si>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</si>
  <si>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</si>
  <si>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</si>
  <si>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</si>
  <si>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</si>
  <si>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</si>
  <si>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</si>
  <si>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</si>
  <si>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</si>
  <si>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</si>
  <si>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</si>
  <si>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</si>
  <si>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</si>
  <si>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</si>
  <si>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</si>
  <si>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</si>
  <si>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</si>
  <si>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</si>
  <si>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</si>
  <si>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</si>
  <si>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</si>
  <si>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</si>
  <si>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</si>
  <si>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</si>
  <si>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</si>
  <si>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</si>
  <si>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</si>
  <si>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</si>
  <si>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</si>
  <si>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</si>
  <si>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</si>
  <si>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</si>
  <si>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</si>
  <si>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</si>
  <si>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</si>
  <si>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</si>
  <si>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</si>
  <si>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</si>
  <si>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</si>
  <si>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</si>
  <si>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</si>
  <si>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</si>
  <si>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</si>
  <si>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</si>
  <si>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</si>
  <si>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</si>
  <si>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</si>
  <si>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</si>
  <si>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</si>
  <si>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</si>
  <si>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</si>
  <si>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</si>
  <si>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</si>
  <si>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</si>
  <si>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</si>
  <si>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</si>
  <si>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</si>
  <si>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</si>
  <si>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</si>
  <si>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</si>
  <si>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</si>
  <si>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</si>
  <si>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</si>
  <si>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</si>
  <si>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</si>
  <si>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</si>
  <si>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</si>
  <si>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</si>
  <si>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</si>
  <si>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</si>
  <si>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</si>
  <si>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</si>
  <si>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</si>
  <si>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</si>
  <si>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</si>
  <si>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</si>
  <si>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</si>
  <si>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</si>
  <si>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</si>
  <si>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</si>
  <si>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</si>
  <si>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</si>
  <si>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</si>
  <si>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</si>
  <si>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</si>
  <si>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</si>
  <si>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</si>
  <si>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</si>
  <si>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</si>
  <si>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</si>
  <si>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</si>
  <si>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</si>
  <si>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</si>
  <si>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</si>
  <si>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</si>
  <si>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</si>
  <si>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</si>
  <si>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</si>
  <si>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</si>
  <si>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</si>
  <si>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</si>
  <si>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</si>
  <si>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</si>
  <si>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</si>
  <si>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</si>
  <si>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</si>
  <si>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</si>
  <si>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</si>
  <si>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</si>
  <si>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</si>
  <si>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</si>
  <si>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</si>
  <si>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</si>
  <si>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</si>
  <si>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</si>
  <si>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</si>
  <si>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</si>
  <si>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</si>
  <si>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</si>
  <si>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</si>
  <si>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</si>
  <si>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</si>
  <si>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</si>
  <si>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</si>
  <si>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</si>
  <si>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</si>
  <si>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</si>
  <si>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</si>
  <si>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</si>
  <si>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</si>
  <si>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</si>
  <si>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</si>
  <si>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</si>
  <si>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</si>
  <si>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</si>
  <si>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</si>
  <si>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</si>
  <si>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</si>
  <si>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</si>
  <si>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</si>
  <si>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</si>
  <si>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</si>
  <si>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</si>
  <si>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</si>
  <si>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</si>
  <si>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</si>
  <si>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</si>
  <si>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</si>
  <si>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</si>
  <si>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</si>
  <si>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</si>
  <si>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</si>
  <si>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</si>
  <si>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</si>
  <si>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</si>
  <si>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</si>
  <si>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</si>
  <si>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</si>
  <si>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</si>
  <si>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</si>
  <si>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</si>
  <si>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</si>
  <si>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</si>
  <si>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</si>
  <si>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</si>
  <si>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</si>
  <si>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</si>
  <si>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</si>
  <si>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</si>
  <si>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</si>
  <si>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</si>
  <si>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</si>
  <si>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</si>
  <si>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</si>
  <si>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</si>
  <si>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</si>
  <si>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</si>
  <si>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</si>
  <si>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</si>
  <si>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</si>
  <si>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</si>
  <si>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</si>
  <si>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</si>
  <si>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</si>
  <si>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</si>
  <si>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</si>
  <si>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</si>
  <si>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</si>
  <si>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</si>
  <si>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</si>
  <si>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</si>
  <si>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</si>
  <si>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</si>
  <si>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</si>
  <si>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</si>
  <si>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</si>
  <si>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</si>
  <si>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</si>
  <si>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</si>
  <si>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</si>
  <si>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</si>
  <si>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</si>
  <si>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</si>
  <si>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</si>
  <si>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</si>
  <si>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</si>
  <si>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</si>
  <si>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</si>
  <si>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</si>
  <si>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</si>
  <si>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</si>
  <si>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</si>
  <si>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</si>
  <si>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</si>
  <si>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</si>
  <si>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</si>
  <si>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</si>
  <si>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</si>
  <si>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</si>
  <si>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</si>
  <si>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</si>
  <si>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</si>
  <si>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</si>
  <si>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</si>
  <si>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</si>
  <si>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</si>
  <si>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</si>
  <si>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</si>
  <si>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</si>
  <si>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</si>
  <si>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</si>
  <si>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</si>
  <si>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</si>
  <si>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</si>
  <si>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</si>
  <si>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</si>
  <si>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</si>
  <si>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</si>
  <si>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</si>
  <si>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</si>
  <si>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</si>
  <si>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</si>
  <si>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</si>
  <si>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</si>
  <si>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</si>
  <si>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</si>
  <si>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</si>
  <si>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</si>
  <si>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</si>
  <si>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</si>
  <si>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</si>
  <si>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</si>
  <si>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</si>
  <si>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</si>
  <si>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</si>
  <si>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</si>
  <si>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</si>
  <si>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</si>
  <si>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</si>
  <si>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</si>
  <si>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</si>
  <si>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</si>
  <si>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</si>
  <si>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</si>
  <si>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</si>
  <si>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</si>
  <si>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</si>
  <si>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</si>
  <si>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</si>
  <si>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</si>
  <si>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</si>
  <si>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</si>
  <si>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</si>
  <si>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</si>
  <si>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</si>
  <si>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</si>
  <si>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</si>
  <si>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</si>
  <si>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</si>
  <si>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</si>
  <si>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</si>
  <si>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</si>
  <si>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</si>
  <si>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</si>
  <si>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</si>
  <si>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</si>
  <si>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</si>
  <si>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</si>
  <si>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</si>
  <si>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</si>
  <si>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</si>
  <si>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</si>
  <si>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</si>
  <si>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</si>
  <si>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</si>
  <si>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</si>
  <si>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</si>
  <si>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</si>
  <si>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</si>
  <si>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</si>
  <si>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</si>
  <si>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</si>
  <si>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</si>
  <si>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</si>
  <si>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</si>
  <si>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</si>
  <si>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</si>
  <si>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</si>
  <si>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</si>
  <si>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</si>
  <si>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</si>
  <si>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</si>
  <si>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</si>
  <si>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</si>
  <si>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</si>
  <si>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</si>
  <si>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</si>
  <si>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</si>
  <si>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</si>
  <si>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</si>
  <si>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</si>
  <si>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</si>
  <si>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</si>
  <si>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</si>
  <si>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</si>
  <si>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</si>
  <si>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</si>
  <si>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</si>
  <si>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</si>
  <si>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</si>
  <si>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</si>
  <si>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</si>
  <si>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</si>
  <si>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</si>
  <si>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</si>
  <si>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</si>
  <si>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</si>
  <si>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</si>
  <si>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</si>
  <si>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</si>
  <si>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</si>
  <si>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</si>
  <si>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</si>
  <si>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</si>
  <si>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</si>
  <si>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</si>
  <si>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</si>
  <si>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</si>
  <si>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</si>
  <si>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</si>
  <si>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</si>
  <si>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</si>
  <si>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</si>
  <si>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</si>
  <si>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</si>
  <si>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</si>
  <si>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</si>
  <si>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</si>
  <si>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</si>
  <si>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</si>
  <si>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</si>
  <si>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</si>
  <si>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</si>
  <si>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</si>
  <si>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</si>
  <si>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</si>
  <si>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</si>
  <si>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</si>
  <si>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</si>
  <si>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</si>
  <si>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</si>
  <si>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</si>
  <si>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</si>
  <si>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</si>
  <si>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</si>
  <si>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</si>
  <si>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</si>
  <si>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</si>
  <si>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</si>
  <si>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</si>
  <si>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</si>
  <si>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</si>
  <si>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</si>
  <si>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</si>
  <si>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</si>
  <si>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</si>
  <si>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</si>
  <si>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</si>
  <si>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</si>
  <si>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</si>
  <si>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</si>
  <si>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</si>
  <si>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</si>
  <si>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</si>
  <si>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</si>
  <si>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</si>
  <si>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</si>
  <si>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</si>
  <si>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</si>
  <si>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</si>
  <si>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</si>
  <si>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</si>
  <si>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</si>
  <si>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</si>
  <si>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</si>
  <si>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</si>
  <si>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</si>
  <si>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</si>
  <si>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</si>
  <si>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</si>
  <si>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</si>
  <si>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</si>
  <si>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</si>
  <si>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</si>
  <si>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</si>
  <si>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</si>
  <si>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</si>
  <si>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</si>
  <si>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</si>
  <si>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</si>
  <si>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</si>
  <si>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</si>
  <si>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</si>
  <si>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</si>
  <si>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</si>
  <si>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</si>
  <si>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</si>
  <si>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</si>
  <si>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</si>
  <si>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</si>
  <si>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</si>
  <si>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</si>
  <si>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</si>
  <si>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</si>
  <si>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</si>
  <si>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</si>
  <si>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</si>
  <si>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</si>
  <si>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</si>
  <si>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</si>
  <si>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</si>
  <si>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</si>
  <si>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</si>
  <si>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</si>
  <si>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</si>
  <si>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</si>
  <si>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</si>
  <si>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</si>
  <si>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</si>
  <si>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</si>
  <si>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</si>
  <si>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</si>
  <si>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</si>
  <si>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</si>
  <si>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</si>
  <si>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</si>
  <si>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</si>
  <si>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</si>
  <si>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</si>
  <si>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</si>
  <si>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</si>
  <si>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</si>
  <si>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</si>
  <si>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</si>
  <si>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</si>
  <si>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</si>
  <si>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</si>
  <si>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</si>
  <si>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</si>
  <si>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</si>
  <si>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</si>
  <si>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</si>
  <si>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</si>
  <si>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</si>
  <si>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</si>
  <si>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</si>
  <si>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</si>
  <si>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</si>
  <si>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</si>
  <si>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</si>
  <si>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</si>
  <si>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</si>
  <si>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</si>
  <si>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</si>
  <si>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</si>
  <si>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</si>
  <si>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</si>
  <si>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</si>
  <si>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</si>
  <si>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</si>
  <si>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</si>
  <si>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</si>
  <si>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</si>
  <si>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</si>
  <si>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</si>
  <si>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</si>
  <si>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</si>
  <si>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</si>
  <si>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</si>
  <si>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</si>
  <si>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</si>
  <si>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</si>
  <si>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</si>
  <si>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</si>
  <si>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</si>
  <si>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</si>
  <si>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</si>
  <si>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</si>
  <si>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</si>
  <si>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</si>
  <si>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</si>
  <si>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</si>
  <si>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</si>
  <si>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</si>
  <si>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</si>
  <si>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</si>
  <si>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</si>
  <si>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</si>
  <si>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</si>
  <si>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</si>
  <si>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</si>
  <si>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</si>
  <si>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</si>
  <si>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</si>
  <si>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</si>
  <si>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</si>
  <si>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</si>
  <si>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</si>
  <si>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</si>
  <si>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</si>
  <si>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</si>
  <si>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</si>
  <si>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</si>
  <si>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</si>
  <si>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</si>
  <si>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</si>
  <si>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</si>
  <si>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</si>
  <si>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</si>
  <si>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</si>
  <si>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</si>
  <si>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</si>
  <si>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</si>
  <si>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</si>
  <si>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</si>
  <si>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</si>
  <si>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</si>
  <si>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</si>
  <si>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</si>
  <si>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</si>
  <si>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</si>
  <si>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</si>
  <si>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</si>
  <si>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</si>
  <si>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</si>
  <si>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</si>
  <si>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</si>
  <si>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</si>
  <si>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</si>
  <si>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</si>
  <si>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</si>
  <si>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</si>
  <si>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</si>
  <si>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</si>
  <si>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</si>
  <si>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</si>
  <si>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</si>
  <si>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</si>
  <si>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</si>
  <si>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</si>
  <si>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</si>
  <si>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</si>
  <si>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</si>
  <si>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</si>
  <si>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</si>
  <si>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</si>
  <si>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</si>
  <si>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</si>
  <si>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</si>
  <si>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</si>
  <si>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</si>
  <si>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</si>
  <si>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</si>
  <si>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</si>
  <si>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</si>
  <si>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</si>
  <si>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</si>
  <si>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</si>
  <si>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</si>
  <si>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</si>
  <si>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</si>
  <si>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</si>
  <si>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</si>
  <si>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</si>
  <si>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</si>
  <si>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</si>
  <si>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</si>
  <si>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</si>
  <si>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</si>
  <si>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</si>
  <si>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</si>
  <si>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</si>
  <si>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</si>
  <si>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</si>
  <si>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</si>
  <si>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</si>
  <si>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</si>
  <si>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</si>
  <si>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</si>
  <si>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</si>
  <si>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</si>
  <si>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</si>
  <si>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</si>
  <si>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</si>
  <si>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</si>
  <si>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</si>
  <si>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</si>
  <si>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</si>
  <si>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</si>
  <si>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</si>
  <si>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</si>
  <si>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</si>
  <si>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</si>
  <si>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</si>
  <si>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</si>
  <si>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</si>
  <si>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</si>
  <si>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</si>
  <si>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</si>
  <si>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</si>
  <si>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</si>
  <si>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</si>
  <si>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</si>
  <si>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</si>
  <si>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</si>
  <si>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</si>
  <si>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</si>
  <si>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</si>
  <si>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</si>
  <si>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</si>
  <si>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</si>
  <si>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</si>
  <si>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</si>
  <si>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</si>
  <si>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</si>
  <si>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</si>
  <si>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</si>
  <si>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</si>
  <si>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</si>
  <si>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</si>
  <si>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</si>
  <si>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</si>
  <si>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</si>
  <si>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</si>
  <si>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</si>
  <si>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</si>
  <si>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</si>
  <si>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</si>
  <si>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</si>
  <si>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</si>
  <si>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</si>
  <si>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</si>
  <si>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</si>
  <si>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</si>
  <si>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</si>
  <si>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</si>
  <si>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</si>
  <si>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</si>
  <si>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</si>
  <si>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</si>
  <si>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</si>
  <si>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</si>
  <si>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</si>
  <si>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</si>
  <si>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</si>
  <si>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</si>
  <si>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</si>
  <si>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</si>
  <si>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</si>
  <si>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</si>
  <si>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</si>
  <si>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</si>
  <si>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</si>
  <si>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</si>
  <si>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</si>
  <si>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</si>
  <si>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</si>
  <si>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</si>
  <si>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</si>
  <si>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</si>
  <si>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</si>
  <si>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</si>
  <si>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</si>
  <si>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</si>
  <si>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</si>
  <si>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</si>
  <si>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</si>
  <si>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</si>
  <si>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</si>
  <si>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</si>
  <si>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</si>
  <si>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</si>
  <si>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</si>
  <si>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</si>
  <si>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</si>
  <si>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</si>
  <si>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</si>
  <si>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</si>
  <si>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</si>
  <si>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</si>
  <si>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</si>
  <si>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</si>
  <si>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</si>
  <si>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</si>
  <si>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</si>
  <si>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</si>
  <si>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</si>
  <si>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</si>
  <si>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</si>
  <si>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</si>
  <si>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</si>
  <si>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</si>
  <si>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</si>
  <si>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</si>
  <si>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</si>
  <si>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</si>
  <si>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</si>
  <si>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</si>
  <si>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</si>
  <si>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</si>
  <si>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</si>
  <si>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</si>
  <si>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</si>
  <si>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</si>
  <si>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</si>
  <si>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</si>
  <si>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</si>
  <si>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</si>
  <si>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</si>
  <si>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</si>
  <si>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</si>
  <si>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</si>
  <si>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</si>
  <si>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</si>
  <si>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</si>
  <si>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</si>
  <si>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</si>
  <si>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</si>
  <si>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</si>
  <si>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</si>
  <si>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</si>
  <si>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</si>
  <si>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</si>
  <si>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</si>
  <si>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</si>
  <si>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</si>
  <si>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</si>
  <si>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</si>
  <si>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</si>
  <si>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</si>
  <si>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</si>
  <si>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</si>
  <si>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</si>
  <si>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</si>
  <si>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</si>
  <si>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</si>
  <si>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</si>
  <si>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</si>
  <si>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</si>
  <si>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</si>
  <si>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</si>
  <si>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</si>
  <si>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</si>
  <si>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</si>
  <si>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</si>
  <si>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</si>
  <si>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</si>
  <si>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</si>
  <si>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</si>
  <si>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</si>
  <si>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</si>
  <si>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</si>
  <si>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</si>
  <si>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</si>
  <si>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</si>
  <si>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</si>
  <si>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</si>
  <si>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</si>
  <si>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</si>
  <si>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</si>
  <si>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</si>
  <si>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</si>
  <si>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</si>
  <si>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</si>
  <si>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</si>
  <si>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</si>
  <si>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</si>
  <si>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</si>
  <si>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</si>
  <si>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</si>
  <si>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</si>
  <si>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</si>
  <si>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</si>
  <si>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</si>
  <si>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</si>
  <si>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</si>
  <si>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</si>
  <si>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</si>
  <si>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</si>
  <si>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</si>
  <si>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</si>
  <si>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</si>
  <si>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</si>
  <si>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</si>
  <si>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</si>
  <si>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</si>
  <si>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</si>
  <si>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</si>
  <si>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</si>
  <si>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</si>
  <si>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</si>
  <si>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</si>
  <si>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</si>
  <si>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</si>
  <si>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</si>
  <si>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</si>
  <si>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</si>
  <si>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</si>
  <si>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</si>
  <si>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</si>
  <si>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</si>
  <si>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</si>
  <si>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</si>
  <si>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</si>
  <si>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</si>
  <si>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</si>
  <si>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</si>
  <si>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</si>
  <si>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</si>
  <si>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</si>
  <si>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</si>
  <si>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</si>
  <si>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</si>
  <si>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</si>
  <si>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</si>
  <si>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</si>
  <si>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</si>
  <si>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</si>
  <si>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</si>
  <si>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</si>
  <si>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</si>
  <si>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</si>
  <si>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</si>
  <si>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</si>
  <si>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</si>
  <si>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</si>
  <si>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</si>
  <si>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</si>
  <si>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</si>
  <si>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</si>
  <si>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</si>
  <si>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</si>
  <si>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</si>
  <si>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</si>
  <si>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</si>
  <si>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</si>
  <si>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</si>
  <si>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</si>
  <si>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</si>
  <si>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</si>
  <si>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</si>
  <si>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</si>
  <si>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</si>
  <si>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</si>
  <si>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</si>
  <si>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</si>
  <si>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</si>
  <si>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</si>
  <si>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</si>
  <si>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</si>
  <si>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</si>
  <si>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</si>
  <si>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</si>
  <si>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</si>
  <si>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</si>
  <si>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</si>
  <si>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</si>
  <si>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</si>
  <si>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</si>
  <si>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</si>
  <si>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</si>
  <si>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</si>
  <si>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</si>
  <si>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</si>
  <si>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</si>
  <si>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</si>
  <si>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</si>
  <si>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</si>
  <si>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</si>
  <si>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</si>
  <si>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</si>
  <si>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</si>
  <si>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</si>
  <si>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</si>
  <si>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</si>
  <si>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</si>
  <si>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</si>
  <si>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</si>
  <si>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</si>
  <si>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</si>
  <si>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</si>
  <si>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</si>
  <si>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</si>
  <si>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</si>
  <si>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</si>
  <si>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</si>
  <si>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</si>
  <si>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</si>
  <si>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</si>
  <si>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</si>
  <si>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</si>
  <si>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</si>
  <si>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</si>
  <si>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</si>
  <si>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</si>
  <si>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</si>
  <si>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</si>
  <si>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</si>
  <si>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</si>
  <si>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</si>
  <si>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</si>
  <si>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</si>
  <si>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</si>
  <si>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</si>
  <si>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</si>
  <si>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</si>
  <si>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</si>
  <si>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</si>
  <si>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</si>
  <si>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</si>
  <si>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</si>
  <si>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</si>
  <si>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</si>
  <si>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</si>
  <si>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</si>
  <si>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</si>
  <si>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</si>
  <si>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</si>
  <si>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</si>
  <si>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</si>
  <si>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</si>
  <si>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</si>
  <si>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</si>
  <si>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</si>
  <si>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</si>
  <si>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</si>
  <si>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</si>
  <si>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</si>
  <si>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</si>
  <si>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</si>
  <si>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</si>
  <si>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</si>
  <si>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</si>
  <si>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</si>
  <si>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</si>
  <si>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</si>
  <si>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</si>
  <si>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</si>
  <si>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</si>
  <si>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</si>
  <si>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</si>
  <si>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</si>
  <si>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</si>
  <si>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</si>
  <si>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</si>
  <si>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</si>
  <si>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</si>
  <si>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</si>
  <si>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</si>
  <si>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</si>
  <si>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</si>
  <si>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</si>
  <si>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</si>
  <si>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</si>
  <si>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</si>
  <si>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</si>
  <si>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</si>
  <si>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</si>
  <si>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</si>
  <si>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</si>
  <si>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</si>
  <si>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</si>
  <si>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</si>
  <si>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</si>
  <si>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</si>
  <si>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</si>
  <si>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</si>
  <si>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</si>
  <si>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</si>
  <si>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</si>
  <si>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</si>
  <si>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</si>
  <si>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</si>
  <si>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</si>
  <si>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</si>
  <si>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</si>
  <si>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</si>
  <si>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</si>
  <si>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</si>
  <si>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</si>
  <si>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</si>
  <si>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</si>
  <si>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</si>
  <si>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</si>
  <si>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</si>
  <si>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</si>
  <si>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</si>
  <si>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</si>
  <si>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</si>
  <si>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</si>
  <si>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</si>
  <si>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</si>
  <si>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</si>
  <si>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</si>
  <si>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</si>
  <si>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</si>
  <si>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</si>
  <si>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</si>
  <si>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</si>
  <si>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</si>
  <si>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</si>
  <si>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</si>
  <si>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</si>
  <si>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</si>
  <si>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</si>
  <si>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</si>
  <si>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</si>
  <si>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</si>
  <si>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</si>
  <si>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</si>
  <si>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</si>
  <si>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</si>
  <si>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</si>
  <si>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</si>
  <si>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</si>
  <si>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</si>
  <si>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</si>
  <si>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</si>
  <si>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</si>
  <si>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</si>
  <si>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</si>
  <si>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</si>
  <si>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</si>
  <si>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</si>
  <si>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</si>
  <si>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</si>
  <si>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</si>
  <si>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</si>
  <si>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</si>
  <si>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</si>
  <si>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</si>
  <si>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</si>
  <si>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</si>
  <si>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</si>
  <si>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</si>
  <si>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</si>
  <si>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</si>
  <si>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</si>
  <si>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</si>
  <si>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</si>
  <si>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</si>
  <si>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</si>
  <si>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</si>
  <si>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</si>
  <si>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</si>
  <si>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</si>
  <si>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</si>
  <si>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</si>
  <si>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</si>
  <si>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</si>
  <si>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</si>
  <si>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</si>
  <si>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</si>
  <si>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</si>
  <si>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</si>
  <si>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</si>
  <si>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</si>
  <si>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</si>
  <si>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</si>
  <si>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</si>
  <si>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</si>
  <si>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</si>
  <si>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</si>
  <si>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</si>
  <si>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</si>
  <si>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</si>
  <si>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</si>
  <si>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</si>
  <si>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</si>
  <si>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</si>
  <si>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</si>
  <si>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</si>
  <si>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</si>
  <si>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</si>
  <si>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</si>
  <si>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</si>
  <si>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</si>
  <si>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</si>
  <si>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</si>
  <si>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</si>
  <si>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</si>
  <si>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</si>
  <si>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</si>
  <si>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</si>
  <si>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</si>
  <si>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</si>
  <si>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</si>
  <si>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</si>
  <si>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</si>
  <si>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</si>
  <si>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</si>
  <si>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</si>
  <si>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</si>
  <si>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</si>
  <si>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</si>
  <si>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</si>
  <si>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</si>
  <si>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</si>
  <si>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</si>
  <si>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</si>
  <si>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</si>
  <si>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</si>
  <si>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</si>
  <si>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</si>
  <si>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</si>
  <si>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</si>
  <si>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</si>
  <si>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</si>
  <si>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</si>
  <si>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</si>
  <si>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</si>
  <si>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</si>
  <si>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</si>
  <si>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</si>
  <si>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</si>
  <si>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</si>
  <si>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</si>
  <si>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</si>
  <si>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</si>
  <si>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</si>
  <si>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</si>
  <si>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</si>
  <si>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</si>
  <si>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</si>
  <si>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</si>
  <si>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</si>
  <si>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</si>
  <si>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</si>
  <si>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</si>
  <si>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</si>
  <si>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</si>
  <si>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</si>
  <si>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</si>
  <si>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</si>
  <si>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</si>
  <si>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</si>
  <si>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</si>
  <si>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</si>
  <si>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</si>
  <si>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</si>
  <si>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</si>
  <si>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</si>
  <si>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</si>
  <si>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</si>
  <si>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</si>
  <si>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</si>
  <si>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</si>
  <si>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</si>
  <si>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</si>
  <si>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</si>
  <si>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</si>
  <si>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</si>
  <si>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</si>
  <si>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</si>
  <si>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</si>
  <si>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</si>
  <si>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</si>
  <si>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</si>
  <si>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</si>
  <si>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</si>
  <si>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</si>
  <si>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</si>
  <si>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</si>
  <si>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</si>
  <si>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</si>
  <si>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</si>
  <si>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</si>
  <si>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</si>
  <si>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</si>
  <si>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</si>
  <si>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</si>
  <si>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</si>
  <si>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</si>
  <si>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</si>
  <si>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</si>
  <si>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</si>
  <si>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</si>
  <si>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</si>
  <si>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</si>
  <si>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</si>
  <si>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</si>
  <si>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</si>
  <si>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</si>
  <si>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</si>
  <si>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</si>
  <si>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</si>
  <si>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</si>
  <si>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</si>
  <si>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</si>
  <si>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</si>
  <si>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</si>
  <si>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</si>
  <si>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</si>
  <si>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</si>
  <si>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</si>
  <si>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</si>
  <si>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</si>
  <si>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</si>
  <si>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</si>
  <si>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</si>
  <si>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</si>
  <si>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</si>
  <si>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</si>
  <si>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</si>
  <si>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</si>
  <si>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</si>
  <si>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</si>
  <si>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</si>
  <si>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</si>
  <si>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</si>
  <si>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</si>
  <si>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</si>
  <si>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</si>
  <si>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</si>
  <si>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</si>
  <si>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</si>
  <si>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</si>
  <si>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</si>
  <si>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</si>
  <si>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</si>
  <si>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</si>
  <si>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</si>
  <si>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</si>
  <si>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</si>
  <si>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</si>
  <si>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</si>
  <si>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</si>
  <si>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</si>
  <si>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</si>
  <si>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</si>
  <si>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</si>
  <si>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</si>
  <si>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</si>
  <si>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</si>
  <si>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</si>
  <si>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</si>
  <si>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</si>
  <si>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</si>
  <si>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</si>
  <si>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</si>
  <si>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</si>
  <si>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</si>
  <si>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</si>
  <si>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</si>
  <si>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</si>
  <si>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</si>
  <si>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</si>
  <si>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</si>
  <si>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</si>
  <si>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</si>
  <si>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</si>
  <si>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</si>
  <si>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</si>
  <si>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</si>
  <si>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</si>
  <si>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</si>
  <si>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</si>
  <si>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</si>
  <si>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</si>
  <si>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</si>
  <si>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</si>
  <si>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</si>
  <si>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</si>
  <si>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</si>
  <si>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</si>
  <si>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</si>
  <si>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</si>
  <si>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</si>
  <si>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</si>
  <si>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</si>
  <si>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</si>
  <si>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</si>
  <si>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</si>
  <si>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</si>
  <si>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</si>
  <si>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</si>
  <si>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</si>
  <si>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</si>
  <si>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</si>
  <si>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</si>
  <si>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</si>
  <si>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</si>
  <si>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</si>
  <si>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</si>
  <si>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</si>
  <si>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</si>
  <si>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</si>
  <si>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</si>
  <si>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</si>
  <si>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</si>
  <si>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</si>
  <si>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</si>
  <si>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</si>
  <si>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</si>
  <si>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</si>
  <si>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</si>
  <si>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</si>
  <si>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</si>
  <si>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</si>
  <si>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</si>
  <si>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</si>
  <si>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</si>
  <si>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</si>
  <si>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</si>
  <si>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</si>
  <si>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</si>
  <si>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</si>
  <si>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</si>
  <si>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</si>
  <si>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</si>
  <si>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</si>
  <si>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</si>
  <si>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</si>
  <si>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</si>
  <si>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</si>
  <si>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</si>
  <si>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</si>
  <si>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</si>
  <si>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</si>
  <si>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</si>
  <si>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</si>
  <si>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</si>
  <si>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</si>
  <si>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</si>
  <si>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</si>
  <si>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</si>
  <si>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</si>
  <si>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</si>
  <si>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</si>
  <si>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</si>
  <si>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</si>
  <si>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</si>
  <si>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</si>
  <si>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</si>
  <si>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</si>
  <si>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</si>
  <si>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</si>
  <si>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</si>
  <si>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</si>
  <si>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</si>
  <si>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</si>
  <si>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</si>
  <si>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</si>
  <si>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</si>
  <si>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</si>
  <si>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</si>
  <si>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</si>
  <si>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</si>
  <si>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</si>
  <si>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</si>
  <si>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</si>
  <si>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</si>
  <si>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</si>
  <si>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</si>
  <si>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</si>
  <si>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</si>
  <si>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</si>
  <si>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</si>
  <si>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</si>
  <si>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</si>
  <si>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</si>
  <si>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</si>
  <si>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</si>
  <si>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</si>
  <si>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</si>
  <si>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</si>
  <si>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</si>
  <si>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</si>
  <si>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</si>
  <si>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</si>
  <si>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</si>
  <si>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</si>
  <si>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</si>
  <si>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</si>
  <si>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</si>
  <si>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</si>
  <si>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</si>
  <si>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</si>
  <si>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</si>
  <si>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</si>
  <si>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</si>
  <si>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</si>
  <si>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</si>
  <si>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</si>
  <si>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</si>
  <si>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</si>
  <si>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</si>
  <si>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</si>
  <si>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</si>
  <si>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</si>
  <si>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</si>
  <si>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</si>
  <si>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</si>
  <si>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</si>
  <si>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</si>
  <si>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</si>
  <si>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</si>
  <si>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</si>
  <si>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</si>
  <si>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</si>
  <si>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</si>
  <si>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</si>
  <si>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</si>
  <si>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</si>
  <si>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</si>
  <si>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</si>
  <si>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</si>
  <si>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</si>
  <si>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</si>
  <si>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</si>
  <si>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</si>
  <si>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</si>
  <si>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</si>
  <si>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</si>
  <si>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</si>
  <si>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</si>
  <si>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</si>
  <si>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</si>
  <si>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</si>
  <si>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</si>
  <si>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</si>
  <si>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</si>
  <si>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</si>
  <si>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</si>
  <si>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</si>
  <si>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</si>
  <si>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</si>
  <si>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</si>
  <si>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</si>
  <si>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</si>
  <si>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</si>
  <si>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</si>
  <si>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</si>
  <si>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</si>
  <si>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</si>
  <si>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</si>
  <si>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</si>
  <si>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</si>
  <si>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</si>
  <si>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</si>
  <si>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</si>
  <si>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</si>
  <si>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</si>
  <si>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</si>
  <si>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</si>
  <si>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</si>
  <si>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</si>
  <si>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</si>
  <si>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</si>
  <si>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</si>
  <si>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</si>
  <si>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</si>
  <si>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</si>
  <si>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</si>
  <si>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</si>
  <si>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</si>
  <si>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</si>
  <si>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</si>
  <si>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</si>
  <si>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</si>
  <si>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</si>
  <si>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</si>
  <si>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</si>
  <si>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</si>
  <si>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</si>
  <si>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</si>
  <si>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</si>
  <si>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</si>
  <si>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</si>
  <si>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</si>
  <si>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</si>
  <si>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</si>
  <si>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</si>
  <si>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</si>
  <si>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</si>
  <si>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</si>
  <si>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</si>
  <si>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</si>
  <si>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</si>
  <si>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</si>
  <si>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</si>
  <si>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</si>
  <si>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</si>
  <si>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</si>
  <si>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</si>
  <si>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</si>
  <si>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</si>
  <si>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</si>
  <si>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</si>
  <si>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</si>
  <si>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</si>
  <si>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</si>
  <si>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</si>
  <si>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</si>
  <si>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</si>
  <si>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</si>
  <si>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</si>
  <si>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</si>
  <si>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</si>
  <si>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</si>
  <si>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</si>
  <si>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</si>
  <si>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</si>
  <si>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</si>
  <si>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</si>
  <si>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</si>
  <si>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</si>
  <si>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</si>
  <si>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</si>
  <si>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</si>
  <si>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</si>
  <si>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</si>
  <si>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</si>
  <si>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</si>
  <si>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</si>
  <si>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</si>
  <si>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</si>
  <si>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</si>
  <si>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</si>
  <si>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</si>
  <si>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</si>
  <si>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</si>
  <si>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</si>
  <si>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</si>
  <si>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</si>
  <si>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</si>
  <si>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</si>
  <si>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</si>
  <si>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</si>
  <si>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</si>
  <si>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</si>
  <si>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</si>
  <si>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</si>
  <si>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</si>
  <si>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</si>
  <si>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</si>
  <si>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</si>
  <si>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</si>
  <si>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</si>
  <si>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</si>
  <si>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</si>
  <si>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</si>
  <si>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</si>
  <si>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</si>
  <si>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</si>
  <si>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</si>
  <si>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</si>
  <si>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</si>
  <si>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</si>
  <si>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</si>
  <si>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</si>
  <si>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</si>
  <si>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</si>
  <si>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</si>
  <si>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</si>
  <si>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</si>
  <si>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</si>
  <si>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</si>
  <si>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</si>
  <si>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</si>
  <si>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</si>
  <si>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</si>
  <si>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</si>
  <si>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</si>
  <si>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</si>
  <si>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</si>
  <si>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</si>
  <si>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</si>
  <si>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</si>
  <si>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</si>
  <si>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</si>
  <si>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</si>
  <si>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</si>
  <si>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</si>
  <si>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</si>
  <si>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</si>
  <si>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</si>
  <si>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</si>
  <si>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</si>
  <si>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</si>
  <si>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</si>
  <si>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</si>
  <si>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</si>
  <si>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</si>
  <si>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</si>
  <si>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</si>
  <si>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</si>
  <si>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</si>
  <si>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</si>
  <si>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</si>
  <si>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</si>
  <si>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</si>
  <si>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</si>
  <si>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</si>
  <si>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</si>
  <si>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</si>
  <si>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</si>
  <si>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</si>
  <si>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</si>
  <si>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</si>
  <si>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</si>
  <si>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</si>
  <si>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</si>
  <si>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</si>
  <si>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</si>
  <si>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</si>
  <si>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</si>
  <si>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</si>
  <si>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</si>
  <si>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</si>
  <si>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</si>
  <si>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</si>
  <si>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</si>
  <si>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</si>
  <si>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</si>
  <si>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</si>
  <si>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</si>
  <si>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</si>
  <si>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</si>
  <si>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</si>
  <si>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</si>
  <si>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</si>
  <si>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</si>
  <si>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</si>
  <si>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</si>
  <si>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</si>
  <si>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</si>
  <si>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</si>
  <si>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</si>
  <si>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</si>
  <si>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</si>
  <si>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</si>
  <si>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</si>
  <si>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</si>
  <si>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</si>
  <si>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</si>
  <si>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</si>
  <si>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</si>
  <si>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</si>
  <si>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</si>
  <si>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</si>
  <si>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</si>
  <si>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</si>
  <si>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</si>
  <si>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</si>
  <si>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</si>
  <si>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</si>
  <si>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</si>
  <si>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</si>
  <si>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</si>
  <si>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</si>
  <si>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</si>
  <si>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</si>
  <si>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</si>
  <si>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</si>
  <si>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</si>
  <si>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</si>
  <si>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</si>
  <si>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</si>
  <si>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</si>
  <si>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</si>
  <si>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</si>
  <si>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</si>
  <si>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</si>
  <si>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</si>
  <si>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</si>
  <si>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</si>
  <si>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</si>
  <si>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</si>
  <si>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</si>
  <si>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</si>
  <si>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</si>
  <si>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</si>
  <si>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</si>
  <si>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</si>
  <si>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</si>
  <si>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</si>
  <si>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</si>
  <si>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</si>
  <si>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</si>
  <si>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</si>
  <si>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</si>
  <si>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</si>
  <si>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</si>
  <si>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</si>
  <si>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</si>
  <si>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</si>
  <si>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</si>
  <si>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</si>
  <si>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</si>
  <si>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</si>
  <si>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</si>
  <si>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</si>
  <si>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</si>
  <si>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</si>
  <si>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</si>
  <si>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</si>
  <si>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</si>
  <si>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</si>
  <si>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</si>
  <si>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</si>
  <si>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</si>
  <si>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</si>
  <si>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</si>
  <si>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</si>
  <si>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</si>
  <si>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</si>
  <si>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</si>
  <si>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</si>
  <si>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</si>
  <si>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</si>
  <si>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</si>
  <si>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</si>
  <si>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</si>
  <si>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</si>
  <si>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</si>
  <si>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</si>
  <si>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</si>
  <si>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</si>
  <si>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</si>
  <si>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</si>
  <si>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</si>
  <si>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</si>
  <si>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</si>
  <si>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</si>
  <si>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</si>
  <si>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</si>
  <si>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</si>
  <si>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</si>
  <si>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</si>
  <si>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</si>
  <si>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</si>
  <si>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</si>
  <si>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</si>
  <si>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</si>
  <si>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</si>
  <si>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</si>
  <si>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</si>
  <si>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</si>
  <si>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</si>
  <si>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</si>
  <si>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</si>
  <si>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</si>
  <si>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</si>
  <si>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</si>
  <si>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</si>
  <si>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</si>
  <si>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</si>
  <si>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</si>
  <si>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</si>
  <si>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</si>
  <si>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</si>
  <si>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</si>
  <si>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</si>
  <si>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</si>
  <si>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</si>
  <si>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</si>
  <si>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</si>
  <si>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</si>
  <si>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</si>
  <si>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</si>
  <si>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</si>
  <si>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</si>
  <si>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</si>
  <si>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</si>
  <si>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</si>
  <si>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</si>
  <si>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</si>
  <si>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</si>
  <si>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</si>
  <si>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</si>
  <si>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</si>
  <si>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</si>
  <si>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</si>
  <si>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</si>
  <si>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</si>
  <si>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</si>
  <si>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</si>
  <si>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</si>
  <si>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</si>
  <si>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</si>
  <si>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</si>
  <si>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</si>
  <si>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</si>
  <si>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</si>
  <si>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</si>
  <si>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</si>
  <si>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</si>
  <si>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</si>
  <si>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</si>
  <si>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</si>
  <si>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</si>
  <si>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</si>
  <si>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</si>
  <si>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</si>
  <si>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</si>
  <si>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</si>
  <si>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</si>
  <si>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</si>
  <si>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</si>
  <si>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</si>
  <si>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</si>
  <si>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</si>
  <si>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</si>
  <si>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</si>
  <si>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</si>
  <si>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</si>
  <si>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</si>
  <si>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</si>
  <si>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</si>
  <si>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</si>
  <si>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</si>
  <si>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</si>
  <si>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</si>
  <si>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</si>
  <si>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</si>
  <si>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</si>
  <si>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</si>
  <si>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</si>
  <si>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</si>
  <si>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</si>
  <si>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</si>
  <si>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</si>
  <si>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</si>
  <si>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</si>
  <si>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</si>
  <si>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</si>
  <si>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</si>
  <si>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</si>
  <si>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</si>
  <si>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</si>
  <si>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</si>
  <si>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</si>
  <si>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</si>
  <si>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</si>
  <si>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</si>
  <si>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</si>
  <si>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</si>
  <si>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</si>
  <si>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</si>
  <si>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</si>
  <si>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</si>
  <si>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</si>
  <si>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</si>
  <si>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</si>
  <si>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</si>
  <si>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</si>
  <si>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</si>
  <si>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</si>
  <si>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</si>
  <si>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</si>
  <si>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</si>
  <si>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</si>
  <si>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</si>
  <si>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</si>
  <si>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</si>
  <si>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</si>
  <si>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</si>
  <si>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</si>
  <si>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</si>
  <si>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</si>
  <si>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</si>
  <si>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</si>
  <si>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</si>
  <si>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</si>
  <si>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</si>
  <si>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</si>
  <si>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</si>
  <si>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</si>
  <si>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</si>
  <si>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</si>
  <si>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</si>
  <si>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</si>
  <si>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</si>
  <si>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</si>
  <si>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</si>
  <si>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</si>
  <si>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</si>
  <si>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</si>
  <si>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</si>
  <si>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</si>
  <si>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</si>
  <si>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</si>
  <si>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</si>
  <si>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</si>
  <si>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</si>
  <si>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</si>
  <si>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</si>
  <si>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</si>
  <si>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</si>
  <si>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</si>
  <si>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</si>
  <si>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</si>
  <si>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</si>
  <si>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</si>
  <si>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</si>
  <si>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</si>
  <si>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</si>
  <si>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</si>
  <si>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</si>
  <si>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</si>
  <si>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</si>
  <si>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</si>
  <si>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</si>
  <si>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</si>
  <si>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</si>
  <si>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</si>
  <si>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</si>
  <si>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</si>
  <si>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</si>
  <si>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</si>
  <si>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</si>
  <si>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</si>
  <si>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</si>
  <si>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</si>
  <si>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</si>
  <si>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</si>
  <si>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</si>
  <si>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</si>
  <si>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</si>
  <si>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</si>
  <si>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</si>
  <si>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</si>
  <si>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</si>
  <si>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</si>
  <si>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</si>
  <si>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</si>
  <si>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</si>
  <si>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</si>
  <si>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</si>
  <si>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</si>
  <si>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</si>
  <si>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</si>
  <si>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</si>
  <si>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</si>
  <si>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</si>
  <si>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</si>
  <si>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</si>
  <si>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</si>
  <si>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</si>
  <si>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</si>
  <si>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</si>
  <si>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</si>
  <si>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</si>
  <si>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</si>
  <si>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</si>
  <si>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</si>
  <si>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</si>
  <si>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</si>
  <si>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</si>
  <si>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</si>
  <si>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</si>
  <si>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</si>
  <si>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</si>
  <si>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</si>
  <si>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</si>
  <si>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</si>
  <si>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</si>
  <si>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</si>
  <si>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</si>
  <si>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</si>
  <si>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</si>
  <si>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</si>
  <si>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</si>
  <si>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</si>
  <si>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</si>
  <si>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</si>
  <si>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</si>
  <si>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</si>
  <si>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</si>
  <si>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</si>
  <si>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</si>
  <si>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</si>
  <si>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</si>
  <si>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</si>
  <si>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</si>
  <si>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</si>
  <si>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</si>
  <si>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</si>
  <si>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</si>
  <si>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</si>
  <si>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</si>
  <si>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</si>
  <si>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</si>
  <si>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</si>
  <si>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</si>
  <si>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</si>
  <si>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</si>
  <si>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</si>
  <si>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</si>
  <si>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</si>
  <si>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</si>
  <si>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</si>
  <si>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</si>
  <si>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</si>
  <si>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</si>
  <si>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</si>
  <si>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</si>
  <si>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</si>
  <si>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</si>
  <si>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</si>
  <si>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</si>
  <si>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</si>
  <si>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</si>
  <si>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</si>
  <si>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</si>
  <si>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</si>
  <si>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</si>
  <si>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</si>
  <si>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</si>
  <si>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</si>
  <si>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</si>
  <si>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</si>
  <si>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</si>
  <si>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</si>
  <si>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</si>
  <si>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</si>
  <si>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</si>
  <si>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</si>
  <si>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</si>
  <si>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</si>
  <si>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</si>
  <si>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</si>
  <si>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</si>
  <si>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</si>
  <si>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</si>
  <si>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</si>
  <si>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</si>
  <si>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</si>
  <si>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</si>
  <si>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</si>
  <si>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</si>
  <si>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</si>
  <si>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</si>
  <si>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</si>
  <si>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</si>
  <si>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</si>
  <si>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</si>
  <si>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</si>
  <si>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</si>
  <si>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</si>
  <si>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</si>
  <si>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</si>
  <si>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</si>
  <si>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</si>
  <si>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</si>
  <si>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</si>
  <si>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</si>
  <si>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</si>
  <si>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</si>
  <si>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</si>
  <si>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</si>
  <si>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</si>
  <si>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</si>
  <si>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</si>
  <si>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</si>
  <si>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</si>
  <si>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</si>
  <si>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</si>
  <si>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</si>
  <si>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</si>
  <si>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</si>
  <si>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</si>
  <si>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</si>
  <si>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</si>
  <si>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</si>
  <si>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</si>
  <si>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</si>
  <si>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</si>
  <si>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</si>
  <si>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</si>
  <si>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</si>
  <si>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</si>
  <si>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</si>
  <si>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</si>
  <si>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</si>
  <si>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</si>
  <si>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</si>
  <si>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</si>
  <si>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</si>
  <si>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</si>
  <si>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</si>
  <si>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</si>
  <si>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</si>
  <si>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</si>
  <si>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</si>
  <si>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</si>
  <si>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</si>
  <si>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</si>
  <si>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</si>
  <si>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</si>
  <si>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</si>
  <si>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</si>
  <si>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</si>
  <si>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</si>
  <si>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</si>
  <si>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</si>
  <si>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</si>
  <si>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</si>
  <si>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</si>
  <si>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</si>
  <si>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</si>
  <si>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</si>
  <si>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</si>
  <si>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</si>
  <si>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</si>
  <si>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</si>
  <si>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</si>
  <si>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</si>
  <si>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</si>
  <si>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</si>
  <si>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</si>
  <si>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</si>
  <si>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</si>
  <si>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</si>
  <si>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</si>
  <si>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</si>
  <si>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</si>
  <si>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</si>
  <si>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</si>
  <si>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</si>
  <si>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</si>
  <si>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</si>
  <si>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</si>
  <si>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</si>
  <si>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</si>
  <si>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</si>
  <si>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</si>
  <si>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</si>
  <si>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</si>
  <si>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</si>
  <si>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</si>
  <si>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</si>
  <si>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</si>
  <si>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</si>
  <si>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</si>
  <si>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</si>
  <si>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</si>
  <si>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</si>
  <si>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</si>
  <si>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</si>
  <si>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</si>
  <si>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</si>
  <si>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</si>
  <si>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</si>
  <si>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</si>
  <si>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</si>
  <si>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</si>
  <si>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</si>
  <si>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</si>
  <si>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</si>
  <si>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</si>
  <si>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</si>
  <si>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</si>
  <si>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</si>
  <si>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</si>
  <si>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</si>
  <si>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</si>
  <si>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</si>
  <si>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</si>
  <si>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</si>
  <si>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</si>
  <si>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</si>
  <si>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</si>
  <si>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</si>
  <si>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</si>
  <si>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</si>
  <si>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</si>
  <si>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</si>
  <si>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</si>
  <si>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</si>
  <si>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</si>
  <si>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</si>
  <si>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</si>
  <si>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</si>
  <si>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</si>
  <si>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</si>
  <si>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</si>
  <si>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</si>
  <si>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</si>
  <si>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</si>
  <si>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</si>
  <si>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</si>
  <si>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</si>
  <si>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</si>
  <si>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</si>
  <si>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</si>
  <si>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</si>
  <si>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</si>
  <si>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</si>
  <si>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</si>
  <si>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</si>
  <si>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</si>
  <si>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</si>
  <si>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</si>
  <si>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</si>
  <si>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</si>
  <si>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</si>
  <si>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</si>
  <si>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</si>
  <si>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</si>
  <si>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</si>
  <si>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</si>
  <si>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</si>
  <si>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</si>
  <si>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</si>
  <si>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</si>
  <si>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</si>
  <si>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</si>
  <si>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</si>
  <si>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</si>
  <si>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</si>
  <si>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</si>
  <si>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</si>
  <si>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</si>
  <si>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</si>
  <si>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</si>
  <si>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</si>
  <si>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</si>
  <si>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</si>
  <si>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</si>
  <si>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</si>
  <si>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</si>
  <si>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</si>
  <si>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</si>
  <si>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</si>
  <si>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</si>
  <si>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</si>
  <si>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</si>
  <si>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</si>
  <si>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</si>
  <si>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</si>
  <si>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</si>
  <si>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</si>
  <si>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</si>
  <si>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</si>
  <si>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</si>
  <si>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</si>
  <si>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</si>
  <si>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</si>
  <si>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</si>
  <si>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</si>
  <si>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</si>
  <si>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</si>
  <si>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</si>
  <si>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</si>
  <si>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</si>
  <si>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</si>
  <si>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</si>
  <si>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</si>
  <si>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</si>
  <si>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</si>
  <si>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</si>
  <si>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</si>
  <si>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</si>
  <si>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</si>
  <si>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</si>
  <si>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</si>
  <si>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</si>
  <si>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</si>
  <si>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</si>
  <si>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</si>
  <si>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</si>
  <si>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</si>
  <si>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</si>
  <si>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</si>
  <si>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</si>
  <si>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</si>
  <si>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</si>
  <si>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</si>
  <si>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</si>
  <si>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</si>
  <si>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</si>
  <si>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</si>
  <si>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</si>
  <si>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</si>
  <si>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</si>
  <si>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</si>
  <si>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</si>
  <si>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</si>
  <si>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</si>
  <si>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</si>
  <si>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</si>
  <si>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</si>
  <si>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</si>
  <si>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</si>
  <si>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</si>
  <si>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</si>
  <si>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</si>
  <si>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</si>
  <si>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</si>
  <si>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</si>
  <si>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</si>
  <si>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</si>
  <si>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</si>
  <si>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</si>
  <si>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</si>
  <si>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</si>
  <si>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</si>
  <si>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</si>
  <si>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</si>
  <si>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</si>
  <si>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</si>
  <si>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</si>
  <si>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</si>
  <si>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</si>
  <si>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</si>
  <si>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</si>
  <si>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</si>
  <si>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</si>
  <si>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</si>
  <si>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</si>
  <si>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</si>
  <si>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</si>
  <si>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</si>
  <si>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</si>
  <si>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</si>
  <si>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</si>
  <si>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</si>
  <si>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</si>
  <si>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</si>
  <si>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</si>
  <si>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</si>
  <si>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</si>
  <si>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</si>
  <si>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</si>
  <si>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</si>
  <si>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</si>
  <si>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</si>
  <si>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</si>
  <si>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</si>
  <si>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</si>
  <si>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</si>
  <si>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</si>
  <si>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</si>
  <si>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</si>
  <si>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</si>
  <si>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</si>
  <si>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</si>
  <si>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</si>
  <si>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</si>
  <si>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</si>
  <si>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</si>
  <si>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</si>
  <si>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</si>
  <si>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</si>
  <si>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</si>
  <si>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</si>
  <si>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</si>
  <si>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</si>
  <si>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</si>
  <si>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</si>
  <si>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</si>
  <si>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</si>
  <si>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</si>
  <si>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</si>
  <si>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</si>
  <si>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</si>
  <si>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</si>
  <si>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</si>
  <si>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</si>
  <si>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</si>
  <si>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</si>
  <si>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</si>
  <si>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</si>
  <si>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</si>
  <si>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</si>
  <si>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</si>
  <si>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</si>
  <si>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</si>
  <si>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</si>
  <si>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</si>
  <si>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</si>
  <si>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</si>
  <si>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</si>
  <si>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</si>
  <si>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</si>
  <si>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</si>
  <si>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</si>
  <si>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</si>
  <si>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</si>
  <si>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</si>
  <si>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</si>
  <si>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</si>
  <si>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</si>
  <si>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</si>
  <si>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</si>
  <si>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</si>
  <si>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</si>
  <si>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</si>
  <si>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</si>
  <si>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</si>
  <si>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</si>
  <si>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</si>
  <si>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</si>
  <si>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</si>
  <si>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</si>
  <si>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</si>
  <si>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</si>
  <si>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</si>
  <si>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</si>
  <si>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</si>
  <si>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</si>
  <si>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</si>
  <si>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</si>
  <si>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</si>
  <si>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</si>
  <si>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</si>
  <si>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</si>
  <si>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</si>
  <si>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</si>
  <si>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</si>
  <si>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</si>
  <si>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</si>
  <si>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</si>
  <si>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</si>
  <si>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</si>
  <si>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</si>
  <si>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</si>
  <si>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</si>
  <si>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</si>
  <si>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</si>
  <si>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</si>
  <si>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</si>
  <si>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</si>
  <si>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</si>
  <si>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</si>
  <si>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</si>
  <si>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</si>
  <si>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</si>
  <si>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</si>
  <si>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</si>
  <si>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</si>
  <si>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</si>
  <si>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</si>
  <si>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</si>
  <si>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</si>
  <si>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</si>
  <si>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</si>
  <si>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</si>
  <si>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</si>
  <si>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</si>
  <si>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</si>
  <si>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</si>
  <si>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</si>
  <si>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</si>
  <si>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</si>
  <si>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</si>
  <si>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</si>
  <si>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</si>
  <si>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</si>
  <si>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</si>
  <si>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</si>
  <si>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</si>
  <si>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</si>
  <si>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</si>
  <si>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</si>
  <si>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</si>
  <si>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</si>
  <si>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</si>
  <si>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</si>
  <si>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</si>
  <si>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</si>
  <si>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</si>
  <si>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</si>
  <si>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</si>
  <si>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</si>
  <si>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</si>
  <si>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</si>
  <si>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</si>
  <si>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</si>
  <si>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</si>
  <si>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</si>
  <si>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</si>
  <si>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</si>
  <si>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</si>
  <si>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</si>
  <si>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</si>
  <si>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</si>
  <si>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</si>
  <si>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</si>
  <si>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</si>
  <si>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</si>
  <si>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</si>
  <si>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</si>
  <si>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</si>
  <si>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</si>
  <si>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</si>
  <si>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</si>
  <si>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</si>
  <si>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</si>
  <si>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</si>
  <si>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</si>
  <si>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</si>
  <si>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</si>
  <si>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</si>
  <si>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</si>
  <si>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</si>
  <si>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</si>
  <si>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</si>
  <si>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</si>
  <si>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</si>
  <si>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</si>
  <si>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</si>
  <si>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</si>
  <si>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</si>
  <si>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</si>
  <si>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</si>
  <si>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</si>
  <si>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</si>
  <si>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</si>
  <si>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</si>
  <si>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</si>
  <si>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</si>
  <si>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</si>
  <si>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</si>
  <si>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</si>
  <si>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</si>
  <si>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</si>
  <si>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</si>
  <si>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</si>
  <si>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</si>
  <si>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</si>
  <si>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</si>
  <si>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</si>
  <si>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</si>
  <si>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</si>
  <si>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</si>
  <si>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</si>
  <si>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</si>
  <si>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</si>
  <si>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</si>
  <si>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</si>
  <si>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</si>
  <si>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</si>
  <si>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</si>
  <si>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</si>
  <si>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</si>
  <si>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</si>
  <si>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</si>
  <si>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</si>
  <si>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</si>
  <si>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</si>
  <si>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</si>
  <si>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</si>
  <si>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</si>
  <si>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</si>
  <si>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</si>
  <si>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</si>
  <si>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</si>
  <si>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</si>
  <si>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</si>
  <si>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</si>
  <si>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</si>
  <si>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</si>
  <si>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</si>
  <si>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</si>
  <si>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</si>
  <si>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</si>
  <si>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</si>
  <si>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</si>
  <si>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</si>
  <si>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</si>
  <si>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</si>
  <si>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</si>
  <si>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</si>
  <si>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</si>
  <si>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</si>
  <si>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</si>
  <si>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</si>
  <si>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</si>
  <si>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</si>
  <si>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</si>
  <si>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</si>
  <si>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</si>
  <si>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</si>
  <si>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</si>
  <si>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</si>
  <si>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</si>
  <si>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</si>
  <si>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</si>
  <si>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</si>
  <si>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</si>
  <si>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</si>
  <si>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</si>
  <si>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</si>
  <si>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</si>
  <si>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</si>
  <si>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</si>
  <si>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</si>
  <si>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</si>
  <si>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</si>
  <si>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</si>
  <si>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</si>
  <si>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</si>
  <si>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</si>
  <si>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</si>
  <si>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</si>
  <si>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</si>
  <si>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</si>
  <si>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</si>
  <si>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</si>
  <si>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</si>
  <si>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</si>
  <si>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</si>
  <si>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</si>
  <si>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</si>
  <si>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</si>
  <si>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</si>
  <si>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</si>
  <si>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</si>
  <si>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</si>
  <si>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</si>
  <si>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</si>
  <si>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</si>
  <si>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</si>
  <si>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</si>
  <si>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</si>
  <si>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</si>
  <si>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</si>
  <si>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</si>
  <si>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</si>
  <si>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</si>
  <si>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</si>
  <si>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</si>
  <si>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</si>
  <si>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</si>
  <si>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</si>
  <si>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</si>
  <si>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</si>
  <si>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</si>
  <si>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</si>
  <si>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</si>
  <si>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</si>
  <si>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</si>
  <si>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</si>
  <si>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</si>
  <si>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</si>
  <si>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</si>
  <si>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</si>
  <si>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</si>
  <si>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</si>
  <si>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</si>
  <si>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</si>
  <si>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</si>
  <si>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</si>
  <si>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</si>
  <si>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</si>
  <si>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</si>
  <si>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</si>
  <si>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</si>
  <si>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</si>
  <si>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</si>
  <si>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</si>
  <si>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</si>
  <si>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</si>
  <si>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</si>
  <si>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</si>
  <si>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</si>
  <si>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</si>
  <si>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</si>
  <si>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</si>
  <si>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</si>
  <si>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</si>
  <si>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</si>
  <si>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</si>
  <si>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</si>
  <si>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</si>
  <si>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</si>
  <si>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</si>
  <si>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</si>
  <si>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</si>
  <si>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</si>
  <si>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</si>
  <si>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</si>
  <si>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</si>
  <si>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</si>
  <si>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</si>
  <si>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</si>
  <si>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</si>
  <si>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</si>
  <si>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</si>
  <si>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</si>
  <si>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</si>
  <si>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</si>
  <si>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</si>
  <si>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</si>
  <si>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</si>
  <si>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</si>
  <si>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</si>
  <si>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</si>
  <si>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</si>
  <si>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</si>
  <si>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</si>
  <si>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</si>
  <si>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</si>
  <si>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</si>
  <si>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</si>
  <si>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</si>
  <si>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</si>
  <si>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</si>
  <si>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</si>
  <si>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</si>
  <si>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</si>
  <si>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</si>
  <si>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</si>
  <si>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</si>
  <si>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</si>
  <si>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</si>
  <si>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</si>
  <si>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</si>
  <si>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</si>
  <si>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</si>
  <si>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</si>
  <si>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</si>
  <si>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</si>
  <si>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</si>
  <si>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</si>
  <si>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</si>
  <si>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</si>
  <si>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</si>
  <si>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</si>
  <si>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</si>
  <si>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</si>
  <si>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</si>
  <si>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</si>
  <si>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</si>
  <si>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</si>
  <si>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</si>
  <si>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</si>
  <si>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</si>
  <si>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</si>
  <si>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</si>
  <si>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</si>
  <si>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</si>
  <si>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</si>
  <si>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</si>
  <si>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</si>
  <si>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</si>
  <si>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</si>
  <si>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</si>
  <si>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</si>
  <si>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</si>
  <si>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</si>
  <si>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</si>
  <si>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</si>
  <si>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</si>
  <si>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</si>
  <si>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</si>
  <si>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</si>
  <si>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</si>
  <si>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</si>
  <si>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</si>
  <si>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</si>
  <si>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</si>
  <si>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</si>
  <si>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</si>
  <si>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</si>
  <si>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</si>
  <si>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</si>
  <si>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</si>
  <si>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</si>
  <si>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</si>
  <si>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</si>
  <si>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</si>
  <si>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</si>
  <si>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</si>
  <si>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</si>
  <si>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</si>
  <si>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</si>
  <si>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</si>
  <si>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</si>
  <si>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</si>
  <si>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</si>
  <si>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</si>
  <si>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</si>
  <si>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</si>
  <si>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</si>
  <si>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</si>
  <si>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</si>
  <si>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</si>
  <si>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</si>
  <si>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</si>
  <si>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</si>
  <si>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</si>
  <si>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</si>
  <si>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</si>
  <si>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</si>
  <si>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</si>
  <si>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</si>
  <si>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</si>
  <si>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</si>
  <si>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</si>
  <si>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</si>
  <si>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</si>
  <si>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</si>
  <si>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</si>
  <si>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</si>
  <si>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</si>
  <si>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</si>
  <si>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</si>
  <si>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</si>
  <si>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</si>
  <si>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</si>
  <si>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</si>
  <si>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</si>
  <si>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</si>
  <si>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</si>
  <si>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</si>
  <si>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</si>
  <si>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</si>
  <si>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</si>
  <si>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</si>
  <si>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</si>
  <si>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</si>
  <si>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</si>
  <si>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</si>
  <si>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</si>
  <si>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</si>
  <si>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</si>
  <si>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</si>
  <si>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</si>
  <si>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</si>
  <si>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</si>
  <si>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</si>
  <si>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</si>
  <si>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</si>
  <si>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</si>
  <si>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</si>
  <si>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</si>
  <si>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</si>
  <si>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</si>
  <si>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</si>
  <si>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</si>
  <si>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</si>
  <si>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</si>
  <si>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</si>
  <si>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</si>
  <si>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</si>
  <si>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</si>
  <si>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</si>
  <si>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</si>
  <si>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</si>
  <si>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</si>
  <si>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</si>
  <si>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</si>
  <si>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</si>
  <si>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</si>
  <si>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</si>
  <si>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</si>
  <si>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</si>
  <si>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</si>
  <si>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</si>
  <si>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</si>
  <si>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</si>
  <si>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</si>
  <si>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</si>
  <si>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</si>
  <si>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</si>
  <si>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</si>
  <si>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</si>
  <si>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</si>
  <si>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</si>
  <si>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</si>
  <si>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</si>
  <si>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</si>
  <si>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</si>
  <si>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</si>
  <si>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</si>
  <si>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</si>
  <si>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</si>
  <si>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</si>
  <si>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</si>
  <si>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</si>
  <si>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</si>
  <si>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</si>
  <si>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</si>
  <si>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</si>
  <si>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</si>
  <si>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</si>
  <si>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</si>
  <si>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</si>
  <si>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</si>
  <si>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</si>
  <si>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</si>
  <si>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</si>
  <si>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</si>
  <si>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</si>
  <si>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</si>
  <si>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</si>
  <si>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</si>
  <si>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</si>
  <si>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</si>
  <si>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</si>
  <si>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</si>
  <si>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</si>
  <si>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</si>
  <si>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</si>
  <si>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</si>
  <si>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</si>
  <si>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</si>
  <si>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</si>
  <si>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</si>
  <si>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</si>
  <si>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</si>
  <si>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</si>
  <si>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</si>
  <si>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</si>
  <si>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</si>
  <si>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</si>
  <si>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</si>
  <si>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</si>
  <si>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</si>
  <si>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</si>
  <si>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</si>
  <si>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</si>
  <si>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</si>
  <si>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</si>
  <si>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</si>
  <si>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</si>
  <si>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</si>
  <si>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</si>
  <si>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</si>
  <si>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</si>
  <si>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</si>
  <si>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</si>
  <si>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</si>
  <si>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</si>
  <si>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</si>
  <si>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</si>
  <si>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</si>
  <si>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</si>
  <si>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</si>
  <si>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</si>
  <si>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</si>
  <si>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</si>
  <si>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</si>
  <si>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</si>
  <si>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</si>
  <si>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</si>
  <si>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</si>
  <si>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</si>
  <si>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</si>
  <si>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</si>
  <si>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</si>
  <si>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</si>
  <si>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</si>
  <si>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</si>
  <si>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</si>
  <si>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</si>
  <si>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</si>
  <si>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</si>
  <si>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</si>
  <si>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</si>
  <si>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</si>
  <si>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</si>
  <si>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</si>
  <si>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</si>
  <si>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</si>
  <si>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</si>
  <si>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</si>
  <si>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</si>
  <si>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</si>
  <si>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</si>
  <si>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</si>
  <si>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</si>
  <si>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</si>
  <si>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</si>
  <si>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</si>
  <si>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</si>
  <si>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</si>
  <si>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</si>
  <si>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</si>
  <si>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</si>
  <si>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</si>
  <si>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</si>
  <si>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</si>
  <si>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</si>
  <si>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</si>
  <si>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</si>
  <si>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</si>
  <si>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</si>
  <si>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</si>
  <si>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</si>
  <si>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</si>
  <si>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</si>
  <si>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</si>
  <si>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</si>
  <si>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</si>
  <si>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</si>
  <si>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</si>
  <si>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</si>
  <si>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</si>
  <si>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</si>
  <si>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</si>
  <si>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</si>
  <si>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</si>
  <si>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</si>
  <si>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</si>
  <si>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</si>
  <si>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</si>
  <si>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</si>
  <si>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</si>
  <si>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</si>
  <si>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</si>
  <si>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</si>
  <si>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</si>
  <si>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</si>
  <si>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</si>
  <si>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</si>
  <si>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</si>
  <si>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</si>
  <si>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</si>
  <si>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</si>
  <si>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</si>
  <si>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</si>
  <si>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</si>
  <si>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</si>
  <si>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</si>
  <si>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</si>
  <si>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</si>
  <si>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</si>
  <si>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</si>
  <si>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</si>
  <si>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</si>
  <si>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</si>
  <si>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</si>
  <si>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</si>
  <si>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</si>
  <si>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</si>
  <si>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</si>
  <si>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</si>
  <si>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</si>
  <si>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</si>
  <si>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</si>
  <si>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</si>
  <si>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</si>
  <si>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</si>
  <si>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</si>
  <si>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</si>
  <si>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</si>
  <si>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</si>
  <si>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</si>
  <si>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</si>
  <si>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</si>
  <si>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</si>
  <si>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</si>
  <si>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</si>
  <si>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</si>
  <si>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</si>
  <si>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</si>
  <si>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</si>
  <si>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</si>
  <si>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</si>
  <si>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</si>
  <si>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</si>
  <si>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</si>
  <si>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</si>
  <si>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</si>
  <si>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</si>
  <si>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</si>
  <si>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</si>
  <si>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</si>
  <si>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</si>
  <si>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</si>
  <si>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</si>
  <si>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</si>
  <si>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</si>
  <si>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</si>
  <si>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</si>
  <si>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</si>
  <si>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</si>
  <si>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</si>
  <si>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</si>
  <si>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</si>
  <si>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</si>
  <si>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</si>
  <si>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</si>
  <si>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</si>
  <si>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</si>
  <si>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</si>
  <si>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</si>
  <si>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</si>
  <si>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</si>
  <si>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</si>
  <si>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</si>
  <si>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</si>
  <si>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</si>
  <si>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</si>
  <si>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</si>
  <si>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</si>
  <si>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</si>
  <si>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</si>
  <si>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</si>
  <si>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</si>
  <si>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</si>
  <si>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</si>
  <si>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</si>
  <si>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</si>
  <si>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</si>
  <si>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</si>
  <si>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</si>
  <si>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</si>
  <si>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</si>
  <si>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</si>
  <si>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</si>
  <si>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</si>
  <si>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</si>
  <si>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</si>
  <si>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</si>
  <si>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</si>
  <si>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</si>
  <si>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</si>
  <si>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</si>
  <si>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</si>
  <si>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</si>
  <si>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</si>
  <si>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</si>
  <si>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</si>
  <si>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</si>
  <si>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</si>
  <si>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</si>
  <si>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</si>
  <si>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</si>
  <si>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</si>
  <si>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</si>
  <si>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</si>
  <si>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</si>
  <si>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</si>
  <si>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</si>
  <si>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</si>
  <si>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</si>
  <si>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</si>
  <si>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</si>
  <si>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</si>
  <si>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</si>
  <si>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</si>
  <si>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</si>
  <si>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</si>
  <si>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</si>
  <si>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</si>
  <si>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</si>
  <si>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</si>
  <si>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</si>
  <si>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</si>
  <si>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</si>
  <si>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</si>
  <si>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</si>
  <si>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</si>
  <si>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</si>
  <si>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</si>
  <si>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</si>
  <si>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</si>
  <si>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</si>
  <si>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</si>
  <si>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</si>
  <si>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</si>
  <si>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</si>
  <si>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</si>
  <si>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</si>
  <si>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</si>
  <si>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</si>
  <si>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</si>
  <si>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</si>
  <si>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</si>
  <si>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</si>
  <si>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</si>
  <si>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</si>
  <si>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</si>
  <si>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</si>
  <si>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</si>
  <si>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</si>
  <si>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</si>
  <si>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</si>
  <si>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</si>
  <si>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</si>
  <si>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</si>
  <si>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</si>
  <si>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</si>
  <si>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</si>
  <si>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</si>
  <si>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</si>
  <si>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</si>
  <si>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</si>
  <si>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</si>
  <si>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</si>
  <si>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</si>
  <si>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</si>
  <si>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</si>
  <si>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</si>
  <si>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</si>
  <si>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</si>
  <si>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</si>
  <si>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</si>
  <si>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</si>
  <si>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</si>
  <si>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</si>
  <si>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</si>
  <si>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</si>
  <si>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</si>
  <si>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</si>
  <si>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</si>
  <si>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</si>
  <si>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</si>
  <si>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</si>
  <si>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</si>
  <si>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</si>
  <si>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</si>
  <si>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</si>
  <si>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</si>
  <si>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</si>
  <si>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</si>
  <si>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</si>
  <si>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</si>
  <si>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</si>
  <si>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</si>
  <si>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</si>
  <si>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</si>
  <si>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</si>
  <si>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</si>
  <si>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</si>
  <si>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</si>
  <si>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</si>
  <si>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</si>
  <si>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</si>
  <si>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</si>
  <si>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</si>
  <si>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</si>
  <si>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</si>
  <si>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</si>
  <si>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</si>
  <si>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</si>
  <si>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</si>
  <si>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</si>
  <si>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</si>
  <si>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</si>
  <si>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</si>
  <si>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</si>
  <si>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</si>
  <si>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</si>
  <si>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</si>
  <si>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</si>
  <si>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</si>
  <si>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</si>
  <si>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</si>
  <si>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</si>
  <si>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</si>
  <si>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</si>
  <si>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</si>
  <si>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</si>
  <si>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</si>
  <si>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</si>
  <si>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</si>
  <si>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</si>
  <si>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</si>
  <si>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</si>
  <si>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</si>
  <si>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</si>
  <si>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</si>
  <si>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</si>
  <si>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</si>
  <si>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</si>
  <si>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</si>
  <si>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</si>
  <si>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</si>
  <si>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</si>
  <si>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</si>
  <si>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</si>
  <si>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</si>
  <si>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</si>
  <si>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</si>
  <si>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</si>
  <si>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</si>
  <si>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</si>
  <si>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</si>
  <si>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</si>
  <si>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</si>
  <si>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</si>
  <si>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</si>
  <si>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</si>
  <si>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</si>
  <si>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</si>
  <si>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</si>
  <si>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</si>
  <si>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</si>
  <si>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</si>
  <si>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</si>
  <si>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</si>
  <si>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</si>
  <si>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</si>
  <si>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</si>
  <si>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</si>
  <si>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</si>
  <si>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</si>
  <si>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</si>
  <si>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</si>
  <si>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</si>
  <si>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</si>
  <si>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</si>
  <si>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</si>
  <si>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</si>
  <si>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</si>
  <si>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</si>
  <si>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</si>
  <si>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</si>
  <si>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</si>
  <si>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</si>
  <si>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</si>
  <si>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</si>
  <si>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</si>
  <si>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</si>
  <si>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</si>
  <si>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</si>
  <si>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</si>
  <si>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</si>
  <si>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</si>
  <si>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</si>
  <si>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</si>
  <si>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</si>
  <si>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</si>
  <si>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</si>
  <si>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</si>
  <si>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</si>
  <si>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</si>
  <si>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</si>
  <si>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</si>
  <si>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</si>
  <si>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</si>
  <si>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</si>
  <si>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</si>
  <si>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</si>
  <si>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</si>
  <si>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</si>
  <si>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</si>
  <si>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</si>
  <si>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</si>
  <si>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</si>
  <si>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</si>
  <si>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</si>
  <si>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</si>
  <si>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</si>
  <si>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</si>
  <si>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</si>
  <si>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</si>
  <si>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</si>
  <si>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</si>
  <si>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</si>
  <si>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</si>
  <si>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</si>
  <si>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</si>
  <si>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</si>
  <si>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</si>
  <si>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</si>
  <si>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</si>
  <si>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</si>
  <si>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</si>
  <si>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</si>
  <si>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</si>
  <si>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</si>
  <si>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</si>
  <si>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</si>
  <si>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</si>
  <si>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</si>
  <si>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</si>
  <si>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</si>
  <si>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</si>
  <si>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</si>
  <si>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</si>
  <si>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</si>
  <si>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</si>
  <si>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</si>
  <si>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</si>
  <si>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</si>
  <si>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</si>
  <si>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</si>
  <si>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</si>
  <si>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</si>
  <si>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</si>
  <si>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</si>
  <si>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</si>
  <si>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</si>
  <si>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</si>
  <si>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</si>
  <si>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</si>
  <si>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</si>
  <si>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</si>
  <si>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</si>
  <si>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</si>
  <si>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</si>
  <si>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</si>
  <si>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</si>
  <si>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</si>
  <si>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</si>
  <si>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</si>
  <si>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</si>
  <si>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</si>
  <si>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</si>
  <si>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</si>
  <si>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</si>
  <si>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</si>
  <si>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</si>
  <si>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</si>
  <si>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</si>
  <si>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</si>
  <si>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</si>
  <si>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</si>
  <si>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</si>
  <si>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</si>
  <si>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</si>
  <si>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</si>
  <si>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</si>
  <si>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</si>
  <si>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</si>
  <si>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</si>
  <si>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</si>
  <si>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</si>
  <si>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</si>
  <si>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</si>
  <si>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</si>
  <si>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</si>
  <si>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</si>
  <si>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</si>
  <si>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</si>
  <si>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</si>
  <si>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</si>
  <si>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</si>
  <si>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</si>
  <si>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</si>
  <si>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</si>
  <si>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</si>
  <si>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</si>
  <si>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</si>
  <si>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</si>
  <si>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</si>
  <si>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</si>
  <si>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</si>
  <si>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</si>
  <si>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</si>
  <si>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</si>
  <si>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</si>
  <si>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</si>
  <si>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</si>
  <si>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</si>
  <si>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</si>
  <si>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</si>
  <si>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</si>
  <si>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</si>
  <si>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</si>
  <si>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</si>
  <si>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</si>
  <si>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</si>
  <si>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</si>
  <si>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</si>
  <si>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</si>
  <si>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</si>
  <si>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</si>
  <si>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</si>
  <si>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</si>
  <si>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</si>
  <si>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</si>
  <si>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</si>
  <si>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</si>
  <si>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</si>
  <si>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</si>
  <si>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</si>
  <si>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</si>
  <si>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</si>
  <si>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</si>
  <si>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</si>
  <si>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</si>
  <si>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</si>
  <si>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</si>
  <si>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</si>
  <si>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</si>
  <si>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</si>
  <si>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</si>
  <si>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</si>
  <si>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</si>
  <si>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</si>
  <si>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</si>
  <si>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</si>
  <si>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</si>
  <si>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</si>
  <si>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</si>
  <si>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</si>
  <si>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</si>
  <si>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</si>
  <si>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</si>
  <si>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</si>
  <si>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</si>
  <si>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</si>
  <si>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</si>
  <si>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</si>
  <si>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</si>
  <si>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</si>
  <si>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</si>
  <si>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</si>
  <si>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</si>
  <si>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</si>
  <si>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</si>
  <si>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</si>
  <si>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</si>
  <si>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</si>
  <si>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</si>
  <si>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</si>
  <si>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</si>
  <si>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</si>
  <si>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</si>
  <si>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</si>
  <si>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</si>
  <si>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</si>
  <si>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</si>
  <si>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</si>
  <si>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</si>
  <si>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</si>
  <si>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</si>
  <si>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</si>
  <si>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</si>
  <si>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</si>
  <si>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</si>
  <si>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</si>
  <si>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</si>
  <si>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</si>
  <si>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</si>
  <si>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</si>
  <si>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</si>
  <si>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</si>
  <si>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</si>
  <si>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</si>
  <si>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</si>
  <si>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</si>
  <si>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</si>
  <si>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</si>
  <si>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</si>
  <si>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</si>
  <si>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</si>
  <si>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</si>
  <si>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</si>
  <si>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</si>
  <si>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</si>
  <si>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</si>
  <si>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</si>
  <si>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</si>
  <si>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</si>
  <si>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</si>
  <si>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</si>
  <si>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</si>
  <si>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</si>
  <si>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</si>
  <si>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</si>
  <si>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</si>
  <si>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</si>
  <si>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</si>
  <si>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</si>
  <si>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</si>
  <si>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</si>
  <si>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</si>
  <si>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</si>
  <si>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</si>
  <si>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</si>
  <si>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</si>
  <si>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</si>
  <si>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</si>
  <si>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</si>
  <si>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</si>
  <si>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</si>
  <si>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</si>
  <si>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</si>
  <si>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</si>
  <si>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</si>
  <si>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</si>
  <si>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</si>
  <si>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</si>
  <si>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</si>
  <si>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</si>
  <si>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</si>
  <si>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</si>
  <si>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</si>
  <si>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</si>
  <si>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</si>
  <si>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</si>
  <si>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</si>
  <si>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</si>
  <si>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</si>
  <si>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</si>
  <si>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</si>
  <si>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</si>
  <si>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</si>
  <si>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</si>
  <si>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</si>
  <si>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</si>
  <si>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</si>
  <si>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</si>
  <si>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</si>
  <si>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</si>
  <si>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</si>
  <si>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</si>
  <si>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</si>
  <si>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</si>
  <si>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</si>
  <si>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</si>
  <si>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</si>
  <si>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</si>
  <si>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</si>
  <si>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</si>
  <si>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</si>
  <si>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</si>
  <si>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</si>
  <si>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</si>
  <si>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</si>
  <si>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</si>
  <si>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</si>
  <si>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</si>
  <si>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</si>
  <si>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</si>
  <si>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</si>
  <si>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</si>
  <si>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</si>
  <si>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</si>
  <si>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</si>
  <si>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</si>
  <si>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</si>
  <si>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</si>
  <si>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</si>
  <si>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</si>
  <si>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</si>
  <si>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</si>
  <si>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</si>
  <si>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</si>
  <si>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</si>
  <si>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</si>
  <si>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</si>
  <si>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</si>
  <si>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</si>
  <si>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</si>
  <si>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</si>
  <si>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</si>
  <si>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</si>
  <si>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</si>
  <si>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</si>
  <si>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</si>
  <si>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</si>
  <si>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</si>
  <si>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</si>
  <si>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</si>
  <si>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</si>
  <si>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</si>
  <si>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</si>
  <si>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</si>
  <si>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</si>
  <si>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</si>
  <si>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</si>
  <si>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</si>
  <si>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</si>
  <si>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</si>
  <si>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</si>
  <si>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</si>
  <si>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</si>
  <si>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</si>
  <si>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</si>
  <si>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</si>
  <si>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</si>
  <si>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</si>
  <si>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</si>
  <si>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</si>
  <si>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</si>
  <si>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</si>
  <si>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</si>
  <si>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</si>
  <si>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</si>
  <si>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</si>
  <si>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</si>
  <si>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</si>
  <si>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</si>
  <si>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</si>
  <si>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</si>
  <si>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</si>
  <si>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</si>
  <si>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</si>
  <si>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</si>
  <si>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</si>
  <si>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</si>
  <si>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</si>
  <si>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</si>
  <si>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</si>
  <si>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</si>
  <si>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</si>
  <si>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</si>
  <si>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</si>
  <si>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</si>
  <si>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</si>
  <si>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</si>
  <si>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</si>
  <si>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</si>
  <si>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</si>
  <si>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</si>
  <si>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</si>
  <si>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</si>
  <si>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</si>
  <si>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</si>
  <si>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</si>
  <si>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</si>
  <si>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</si>
  <si>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</si>
  <si>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</si>
  <si>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</si>
  <si>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</si>
  <si>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</si>
  <si>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</si>
  <si>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</si>
  <si>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</si>
  <si>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</si>
  <si>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</si>
  <si>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</si>
  <si>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</si>
  <si>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</si>
  <si>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</si>
  <si>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</si>
  <si>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</si>
  <si>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</si>
  <si>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</si>
  <si>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</si>
  <si>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</si>
  <si>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</si>
  <si>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</si>
  <si>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</si>
  <si>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</si>
  <si>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</si>
  <si>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</si>
  <si>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</si>
  <si>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</si>
  <si>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</si>
  <si>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</si>
  <si>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</si>
  <si>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</si>
  <si>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</si>
  <si>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</si>
  <si>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</si>
  <si>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</si>
  <si>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</si>
  <si>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</si>
  <si>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</si>
  <si>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</si>
  <si>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</si>
  <si>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</si>
  <si>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</si>
  <si>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</si>
  <si>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</si>
  <si>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</si>
  <si>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</si>
  <si>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</si>
  <si>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</si>
  <si>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</si>
  <si>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</si>
  <si>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</si>
  <si>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</si>
  <si>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</si>
  <si>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</si>
  <si>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</si>
  <si>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</si>
  <si>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</si>
  <si>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</si>
  <si>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</si>
  <si>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</si>
  <si>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</si>
  <si>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</si>
  <si>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</si>
  <si>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</si>
  <si>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</si>
  <si>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</si>
  <si>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</si>
  <si>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</si>
  <si>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</si>
  <si>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</si>
  <si>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</si>
  <si>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</si>
  <si>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</si>
  <si>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</si>
  <si>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</si>
  <si>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</si>
  <si>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</si>
  <si>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</si>
  <si>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</si>
  <si>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</si>
  <si>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</si>
  <si>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</si>
  <si>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</si>
  <si>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</si>
  <si>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</si>
  <si>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</si>
  <si>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</si>
  <si>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</si>
  <si>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</si>
  <si>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</si>
  <si>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</si>
  <si>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</si>
  <si>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</si>
  <si>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</si>
  <si>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</si>
  <si>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</si>
  <si>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</si>
  <si>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</si>
  <si>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</si>
  <si>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</si>
  <si>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</si>
  <si>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</si>
  <si>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</si>
  <si>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</si>
  <si>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</si>
  <si>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</si>
  <si>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</si>
  <si>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</si>
  <si>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</si>
  <si>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</si>
  <si>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</si>
  <si>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</si>
  <si>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</si>
  <si>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</si>
  <si>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</si>
  <si>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</si>
  <si>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</si>
  <si>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</si>
  <si>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</si>
  <si>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</si>
  <si>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</si>
  <si>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</si>
  <si>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</si>
  <si>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</si>
  <si>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</si>
  <si>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</si>
  <si>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</si>
  <si>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</si>
  <si>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</si>
  <si>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</si>
  <si>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</si>
  <si>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</si>
  <si>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</si>
  <si>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</si>
  <si>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</si>
  <si>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</si>
  <si>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</si>
  <si>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</si>
  <si>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</si>
  <si>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</si>
  <si>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</si>
  <si>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</si>
  <si>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</si>
  <si>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</si>
  <si>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</si>
  <si>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</si>
  <si>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</si>
  <si>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</si>
  <si>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</si>
  <si>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</si>
  <si>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</si>
  <si>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</si>
  <si>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</si>
  <si>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</si>
  <si>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</si>
  <si>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</si>
  <si>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</si>
  <si>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</si>
  <si>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</si>
  <si>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</si>
  <si>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</si>
  <si>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</si>
  <si>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</si>
  <si>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</si>
  <si>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</si>
  <si>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</si>
  <si>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</si>
  <si>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</si>
  <si>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</si>
  <si>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</si>
  <si>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</si>
  <si>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</si>
  <si>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</si>
  <si>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</si>
  <si>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</si>
  <si>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</si>
  <si>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</si>
  <si>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</si>
  <si>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</si>
  <si>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</si>
  <si>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</si>
  <si>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</si>
  <si>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</si>
  <si>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</si>
  <si>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</si>
  <si>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</si>
  <si>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</si>
  <si>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</si>
  <si>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</si>
  <si>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</si>
  <si>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</si>
  <si>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</si>
  <si>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</si>
  <si>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</si>
  <si>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</si>
  <si>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</si>
  <si>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</si>
  <si>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</si>
  <si>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</si>
  <si>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</si>
  <si>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</si>
  <si>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</si>
  <si>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</si>
  <si>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</si>
  <si>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</si>
  <si>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</si>
  <si>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</si>
  <si>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</si>
  <si>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</si>
  <si>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</si>
  <si>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</si>
  <si>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</si>
  <si>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</si>
  <si>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</si>
  <si>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</si>
  <si>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</si>
  <si>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</si>
  <si>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</si>
  <si>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</si>
  <si>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</si>
  <si>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</si>
  <si>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</si>
  <si>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</si>
  <si>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</si>
  <si>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</si>
  <si>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</si>
  <si>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</si>
  <si>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</si>
  <si>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</si>
  <si>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</si>
  <si>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</si>
  <si>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</si>
  <si>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</si>
  <si>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</si>
  <si>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</si>
  <si>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</si>
  <si>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</si>
  <si>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</si>
  <si>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</si>
  <si>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</si>
  <si>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</si>
  <si>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</si>
  <si>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</si>
  <si>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</si>
  <si>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</si>
  <si>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</si>
  <si>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</si>
  <si>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</si>
  <si>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</si>
  <si>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</si>
  <si>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</si>
  <si>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</si>
  <si>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</si>
  <si>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</si>
  <si>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</si>
  <si>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</si>
  <si>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</si>
  <si>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</si>
  <si>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</si>
  <si>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</si>
  <si>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</si>
  <si>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</si>
  <si>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</si>
  <si>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</si>
  <si>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</si>
  <si>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</si>
  <si>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</si>
  <si>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</si>
  <si>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</si>
  <si>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</si>
  <si>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</si>
  <si>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</si>
  <si>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</si>
  <si>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</si>
  <si>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</si>
  <si>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</si>
  <si>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</si>
  <si>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</si>
  <si>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</si>
  <si>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</si>
  <si>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</si>
  <si>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</si>
  <si>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</si>
  <si>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</si>
  <si>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</si>
  <si>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</si>
  <si>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</si>
  <si>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</si>
  <si>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</si>
  <si>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</si>
  <si>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</si>
  <si>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</si>
  <si>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</si>
  <si>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</si>
  <si>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</si>
  <si>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</si>
  <si>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</si>
  <si>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</si>
  <si>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</si>
  <si>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</si>
  <si>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</si>
  <si>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</si>
  <si>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</si>
  <si>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</si>
  <si>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</si>
  <si>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</si>
  <si>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</si>
  <si>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</si>
  <si>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</si>
  <si>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</si>
  <si>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</si>
  <si>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</si>
  <si>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</si>
  <si>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</si>
  <si>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</si>
  <si>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</si>
  <si>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</si>
  <si>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</si>
  <si>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</si>
  <si>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</si>
  <si>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</si>
  <si>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</si>
  <si>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</si>
  <si>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</si>
  <si>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</si>
  <si>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</si>
  <si>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</si>
  <si>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</si>
  <si>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</si>
  <si>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</si>
  <si>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</si>
  <si>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</si>
  <si>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</si>
  <si>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</si>
  <si>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</si>
  <si>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</si>
  <si>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</si>
  <si>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</si>
  <si>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</si>
  <si>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</si>
  <si>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</si>
  <si>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</si>
  <si>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</si>
  <si>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</si>
  <si>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</si>
  <si>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</si>
  <si>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</si>
  <si>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</si>
  <si>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</si>
  <si>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</si>
  <si>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</si>
  <si>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</si>
  <si>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</si>
  <si>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</si>
  <si>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</si>
  <si>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</si>
  <si>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</si>
  <si>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</si>
  <si>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</si>
  <si>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</si>
  <si>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</si>
  <si>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</si>
  <si>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</si>
  <si>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</si>
  <si>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</si>
  <si>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</si>
  <si>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</si>
  <si>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</si>
  <si>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</si>
  <si>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</si>
  <si>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</si>
  <si>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</si>
  <si>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</si>
  <si>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</si>
  <si>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</si>
  <si>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</si>
  <si>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</si>
  <si>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</si>
  <si>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</si>
  <si>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</si>
  <si>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</si>
  <si>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</si>
  <si>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</si>
  <si>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</si>
  <si>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</si>
  <si>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</si>
  <si>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</si>
  <si>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</si>
  <si>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</si>
  <si>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</si>
  <si>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</si>
  <si>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</si>
  <si>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</si>
  <si>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</si>
  <si>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</si>
  <si>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</si>
  <si>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</si>
  <si>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</si>
  <si>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</si>
  <si>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</si>
  <si>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</si>
  <si>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</si>
  <si>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</si>
  <si>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</si>
  <si>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</si>
  <si>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</si>
  <si>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</si>
  <si>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</si>
  <si>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</si>
  <si>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</si>
  <si>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</si>
  <si>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</si>
  <si>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</si>
  <si>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</si>
  <si>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</si>
  <si>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</si>
  <si>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</si>
  <si>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</si>
  <si>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</si>
  <si>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</si>
  <si>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</si>
  <si>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</si>
  <si>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</si>
  <si>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</si>
  <si>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</si>
  <si>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</si>
  <si>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</si>
  <si>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</si>
  <si>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</si>
  <si>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</si>
  <si>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</si>
  <si>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</si>
  <si>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</si>
  <si>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</si>
  <si>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</si>
  <si>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</si>
  <si>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</si>
  <si>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</si>
  <si>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</si>
  <si>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</si>
  <si>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</si>
  <si>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</si>
  <si>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</si>
  <si>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</si>
  <si>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</si>
  <si>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</si>
  <si>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</si>
  <si>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</si>
  <si>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</si>
  <si>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</si>
  <si>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</si>
  <si>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</si>
  <si>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</si>
  <si>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</si>
  <si>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</si>
  <si>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</si>
  <si>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</si>
  <si>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</si>
  <si>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</si>
  <si>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</si>
  <si>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</si>
  <si>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</si>
  <si>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</si>
  <si>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</si>
  <si>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</si>
  <si>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</si>
  <si>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</si>
  <si>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</si>
  <si>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</si>
  <si>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</si>
  <si>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</si>
  <si>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</si>
  <si>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</si>
  <si>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</si>
  <si>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</si>
  <si>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</si>
  <si>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</si>
  <si>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</si>
  <si>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</si>
  <si>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</si>
  <si>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</si>
  <si>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</si>
  <si>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</si>
  <si>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</si>
  <si>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</si>
  <si>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</si>
  <si>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</si>
  <si>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</si>
  <si>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</si>
  <si>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</si>
  <si>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</si>
  <si>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</si>
  <si>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</si>
  <si>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</si>
  <si>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</si>
  <si>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</si>
  <si>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</si>
  <si>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</si>
  <si>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</si>
  <si>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</si>
  <si>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</si>
  <si>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</si>
  <si>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</si>
  <si>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</si>
  <si>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</si>
  <si>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</si>
  <si>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</si>
  <si>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</si>
  <si>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</si>
  <si>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</si>
  <si>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</si>
  <si>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</si>
  <si>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</si>
  <si>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</si>
  <si>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</si>
  <si>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</si>
  <si>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</si>
  <si>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</si>
  <si>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</si>
  <si>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</si>
  <si>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</si>
  <si>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</si>
  <si>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</si>
  <si>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</si>
  <si>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</si>
  <si>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</si>
  <si>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</si>
  <si>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</si>
  <si>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</si>
  <si>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</si>
  <si>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</si>
  <si>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</si>
  <si>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</si>
  <si>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</si>
  <si>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</si>
  <si>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</si>
  <si>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</si>
  <si>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</si>
  <si>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</si>
  <si>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</si>
  <si>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</si>
  <si>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</si>
  <si>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</si>
  <si>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</si>
  <si>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</si>
  <si>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</si>
  <si>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</si>
  <si>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</si>
  <si>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</si>
  <si>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</si>
  <si>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</si>
  <si>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</si>
  <si>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</si>
  <si>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</si>
  <si>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</si>
  <si>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</si>
  <si>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</si>
  <si>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</si>
  <si>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</si>
  <si>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</si>
  <si>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</si>
  <si>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</si>
  <si>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</si>
  <si>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</si>
  <si>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</si>
  <si>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</si>
  <si>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</si>
  <si>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</si>
  <si>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</si>
  <si>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</si>
  <si>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</si>
  <si>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</si>
  <si>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</si>
  <si>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</si>
  <si>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</si>
  <si>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</si>
  <si>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</si>
  <si>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</si>
  <si>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</si>
  <si>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</si>
  <si>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</si>
  <si>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</si>
  <si>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</si>
  <si>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</si>
  <si>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</si>
  <si>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</si>
  <si>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</si>
  <si>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</si>
  <si>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</si>
  <si>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</si>
  <si>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</si>
  <si>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</si>
  <si>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</si>
  <si>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</si>
  <si>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</si>
  <si>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</si>
  <si>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</si>
  <si>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</si>
  <si>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</si>
  <si>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</si>
  <si>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</si>
  <si>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</si>
  <si>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</si>
  <si>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</si>
  <si>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</si>
  <si>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</si>
  <si>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</si>
  <si>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</si>
  <si>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</si>
  <si>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</si>
  <si>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</si>
  <si>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</si>
  <si>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</si>
  <si>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</si>
  <si>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</si>
  <si>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</si>
  <si>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</si>
  <si>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</si>
  <si>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</si>
  <si>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</si>
  <si>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</si>
  <si>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</si>
  <si>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</si>
  <si>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</si>
  <si>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</si>
  <si>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</si>
  <si>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</si>
  <si>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</si>
  <si>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</si>
  <si>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</si>
  <si>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</si>
  <si>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</si>
  <si>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</si>
  <si>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</si>
  <si>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</si>
  <si>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</si>
  <si>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</si>
  <si>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</si>
  <si>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</si>
  <si>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</si>
  <si>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</si>
  <si>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</si>
  <si>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</si>
  <si>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</si>
  <si>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</si>
  <si>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</si>
  <si>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</si>
  <si>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</si>
  <si>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</si>
  <si>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</si>
  <si>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</si>
  <si>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</si>
  <si>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</si>
  <si>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</si>
  <si>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</si>
  <si>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</si>
  <si>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</si>
  <si>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</si>
  <si>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</si>
  <si>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</si>
  <si>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</si>
  <si>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</si>
  <si>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</si>
  <si>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</si>
  <si>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</si>
  <si>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</si>
  <si>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</si>
  <si>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</si>
  <si>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</si>
  <si>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</si>
  <si>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</si>
  <si>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</si>
  <si>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</si>
  <si>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</si>
  <si>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</si>
  <si>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</si>
  <si>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</si>
  <si>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</si>
  <si>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</si>
  <si>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</si>
  <si>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</si>
  <si>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</si>
  <si>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</si>
  <si>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</si>
  <si>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</si>
  <si>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</si>
  <si>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</si>
  <si>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</si>
  <si>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</si>
  <si>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</si>
  <si>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</si>
  <si>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</si>
  <si>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</si>
  <si>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</si>
  <si>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</si>
  <si>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</si>
  <si>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</si>
  <si>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</si>
  <si>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</si>
  <si>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</si>
  <si>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</si>
  <si>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</si>
  <si>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</si>
  <si>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</si>
  <si>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</si>
  <si>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</si>
  <si>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</si>
  <si>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</si>
  <si>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</si>
  <si>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</si>
  <si>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</si>
  <si>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</si>
  <si>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</si>
  <si>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</si>
  <si>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</si>
  <si>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</si>
  <si>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</si>
  <si>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</si>
  <si>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</si>
  <si>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</si>
  <si>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</si>
  <si>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</si>
  <si>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</si>
  <si>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</si>
  <si>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</si>
  <si>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</si>
  <si>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</si>
  <si>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</si>
  <si>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</si>
  <si>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</si>
  <si>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</si>
  <si>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</si>
  <si>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</si>
  <si>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</si>
  <si>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</si>
  <si>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</si>
  <si>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</si>
  <si>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</si>
  <si>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</si>
  <si>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</si>
  <si>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</si>
  <si>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</si>
  <si>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</si>
  <si>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</si>
  <si>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</si>
  <si>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</si>
  <si>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</si>
  <si>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</si>
  <si>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</si>
  <si>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</si>
  <si>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</si>
  <si>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</si>
  <si>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</si>
  <si>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</si>
  <si>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</si>
  <si>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</si>
  <si>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</si>
  <si>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</si>
  <si>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</si>
  <si>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</si>
  <si>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</si>
  <si>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</si>
  <si>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</si>
  <si>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</si>
  <si>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</si>
  <si>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</si>
  <si>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</si>
  <si>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</si>
  <si>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</si>
  <si>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</si>
  <si>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</si>
  <si>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</si>
  <si>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</si>
  <si>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</si>
  <si>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</si>
  <si>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</si>
  <si>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</si>
  <si>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</si>
  <si>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</si>
  <si>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</si>
  <si>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</si>
  <si>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</si>
  <si>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</si>
  <si>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</si>
  <si>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</si>
  <si>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</si>
  <si>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</si>
  <si>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</si>
  <si>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</si>
  <si>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</si>
  <si>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</si>
  <si>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</si>
  <si>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</si>
  <si>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</si>
  <si>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</si>
  <si>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</si>
  <si>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</si>
  <si>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</si>
  <si>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</si>
  <si>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</si>
  <si>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</si>
  <si>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</si>
  <si>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</si>
  <si>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</si>
  <si>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</si>
  <si>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</si>
  <si>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</si>
  <si>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</si>
  <si>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</si>
  <si>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</si>
  <si>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</si>
  <si>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</si>
  <si>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</si>
  <si>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</si>
  <si>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</si>
  <si>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</si>
  <si>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</si>
  <si>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</si>
  <si>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</si>
  <si>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</si>
  <si>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</si>
  <si>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</si>
  <si>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</si>
  <si>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</si>
  <si>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</si>
  <si>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</si>
  <si>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</si>
  <si>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</si>
  <si>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</si>
  <si>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</si>
  <si>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</si>
  <si>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</si>
  <si>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</si>
  <si>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</si>
  <si>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</si>
  <si>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</si>
  <si>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</si>
  <si>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</si>
  <si>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</si>
  <si>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</si>
  <si>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</si>
  <si>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</si>
  <si>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</si>
  <si>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</si>
  <si>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</si>
  <si>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</si>
  <si>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</si>
  <si>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</si>
  <si>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</si>
  <si>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</si>
  <si>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</si>
  <si>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</si>
  <si>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</si>
  <si>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</si>
  <si>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</si>
  <si>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</si>
  <si>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</si>
  <si>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</si>
  <si>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</si>
  <si>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</si>
  <si>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</si>
  <si>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</si>
  <si>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</si>
  <si>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</si>
  <si>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</si>
  <si>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</si>
  <si>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</si>
  <si>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</si>
  <si>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</si>
  <si>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</si>
  <si>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</si>
  <si>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</si>
  <si>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</si>
  <si>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</si>
  <si>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</si>
  <si>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</si>
  <si>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</si>
  <si>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</si>
  <si>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</si>
  <si>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</si>
  <si>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</si>
  <si>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</si>
  <si>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</si>
  <si>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</si>
  <si>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</si>
  <si>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</si>
  <si>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</si>
  <si>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</si>
  <si>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</si>
  <si>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</si>
  <si>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</si>
  <si>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</si>
  <si>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</si>
  <si>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</si>
  <si>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</si>
  <si>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</si>
  <si>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</si>
  <si>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</si>
  <si>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</si>
  <si>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</si>
  <si>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</si>
  <si>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</si>
  <si>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</si>
  <si>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</si>
  <si>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</si>
  <si>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</si>
  <si>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</si>
  <si>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</si>
  <si>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</si>
  <si>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</si>
  <si>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</si>
  <si>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</si>
  <si>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</si>
  <si>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</si>
  <si>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</si>
  <si>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</si>
  <si>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</si>
  <si>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</si>
  <si>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</si>
  <si>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</si>
  <si>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</si>
  <si>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</si>
  <si>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</si>
  <si>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</si>
  <si>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</si>
  <si>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</si>
  <si>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</si>
  <si>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</si>
  <si>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</si>
  <si>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</si>
  <si>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</si>
  <si>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</si>
  <si>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</si>
  <si>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</si>
  <si>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</si>
  <si>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</si>
  <si>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</si>
  <si>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</si>
  <si>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</si>
  <si>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</si>
  <si>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</si>
  <si>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</si>
  <si>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</si>
  <si>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</si>
  <si>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</si>
  <si>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</si>
  <si>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</si>
  <si>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</si>
  <si>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</si>
  <si>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</si>
  <si>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</si>
  <si>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</si>
  <si>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</si>
  <si>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</si>
  <si>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</si>
  <si>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</si>
  <si>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</si>
  <si>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</si>
  <si>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</si>
  <si>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</si>
  <si>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</si>
  <si>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</si>
  <si>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</si>
  <si>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</si>
  <si>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</si>
  <si>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</si>
  <si>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</si>
  <si>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</si>
  <si>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</si>
  <si>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</si>
  <si>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</si>
  <si>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</si>
  <si>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</si>
  <si>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</si>
  <si>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</si>
  <si>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</si>
  <si>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</si>
  <si>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</si>
  <si>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</si>
  <si>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</si>
  <si>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</si>
  <si>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</si>
  <si>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</si>
  <si>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</si>
  <si>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</si>
  <si>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</si>
  <si>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</si>
  <si>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</si>
  <si>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</si>
  <si>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</si>
  <si>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</si>
  <si>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</si>
  <si>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</si>
  <si>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</si>
  <si>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</si>
  <si>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</si>
  <si>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</si>
  <si>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</si>
  <si>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</si>
  <si>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</si>
  <si>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</si>
  <si>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</si>
  <si>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</si>
  <si>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</si>
  <si>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</si>
  <si>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</si>
  <si>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</si>
  <si>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</si>
  <si>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</si>
  <si>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</si>
  <si>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</si>
  <si>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</si>
  <si>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</si>
  <si>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</si>
  <si>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</si>
  <si>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</si>
  <si>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</si>
  <si>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</si>
  <si>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</si>
  <si>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</si>
  <si>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</si>
  <si>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</si>
  <si>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</si>
  <si>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</si>
  <si>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</si>
  <si>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</si>
  <si>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</si>
  <si>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</si>
  <si>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</si>
  <si>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</si>
  <si>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</si>
  <si>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</si>
  <si>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</si>
  <si>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</si>
  <si>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</si>
  <si>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</si>
  <si>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</si>
  <si>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</si>
  <si>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</si>
  <si>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</si>
  <si>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</si>
  <si>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</si>
  <si>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</si>
  <si>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</si>
  <si>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</si>
  <si>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</si>
  <si>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</si>
  <si>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</si>
  <si>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</si>
  <si>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</si>
  <si>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</si>
  <si>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</si>
  <si>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</si>
  <si>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</si>
  <si>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</si>
  <si>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</si>
  <si>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</si>
  <si>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</si>
  <si>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</si>
  <si>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</si>
  <si>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</si>
  <si>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</si>
  <si>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</si>
  <si>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</si>
  <si>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</si>
  <si>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</si>
  <si>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</si>
  <si>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</si>
  <si>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</si>
  <si>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</si>
  <si>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</si>
  <si>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</si>
  <si>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</si>
  <si>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</si>
  <si>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</si>
  <si>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</si>
  <si>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</si>
  <si>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</si>
  <si>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</si>
  <si>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</si>
  <si>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</si>
  <si>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</si>
  <si>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</si>
  <si>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</si>
  <si>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</si>
  <si>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</si>
  <si>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</si>
  <si>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</si>
  <si>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</si>
  <si>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</si>
  <si>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</si>
  <si>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</si>
  <si>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</si>
  <si>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</si>
  <si>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</si>
  <si>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</si>
  <si>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</si>
  <si>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</si>
  <si>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</si>
  <si>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</si>
  <si>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</si>
  <si>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</si>
  <si>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</si>
  <si>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</si>
  <si>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</si>
  <si>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</si>
  <si>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</si>
  <si>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</si>
  <si>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</si>
  <si>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</si>
  <si>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</si>
  <si>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</si>
  <si>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</si>
  <si>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</si>
  <si>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</si>
  <si>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</si>
  <si>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</si>
  <si>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</si>
  <si>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</si>
  <si>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</si>
  <si>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</si>
  <si>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</si>
  <si>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</si>
  <si>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</si>
  <si>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</si>
  <si>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</si>
  <si>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</si>
  <si>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</si>
  <si>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</si>
  <si>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</si>
  <si>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</si>
  <si>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</si>
  <si>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</si>
  <si>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</si>
  <si>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</si>
  <si>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</si>
  <si>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</si>
  <si>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</si>
  <si>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</si>
  <si>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</si>
  <si>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</si>
  <si>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</si>
  <si>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</si>
  <si>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</si>
  <si>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</si>
  <si>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</si>
  <si>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</si>
  <si>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</si>
  <si>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</si>
  <si>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</si>
  <si>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</si>
  <si>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</si>
  <si>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</si>
  <si>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</si>
  <si>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</si>
  <si>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</si>
  <si>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</si>
  <si>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</si>
  <si>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</si>
  <si>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</si>
  <si>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</si>
  <si>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</si>
  <si>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</si>
  <si>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</si>
  <si>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</si>
  <si>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</si>
  <si>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</si>
  <si>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</si>
  <si>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</si>
  <si>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</si>
  <si>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</si>
  <si>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</si>
  <si>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</si>
  <si>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</si>
  <si>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</si>
  <si>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</si>
  <si>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</si>
  <si>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</si>
  <si>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</si>
  <si>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</si>
  <si>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</si>
  <si>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</si>
  <si>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</si>
  <si>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</si>
  <si>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</si>
  <si>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</si>
  <si>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</si>
  <si>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</si>
  <si>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</si>
  <si>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</si>
  <si>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</si>
  <si>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</si>
  <si>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</si>
  <si>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</si>
  <si>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</si>
  <si>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</si>
  <si>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</si>
  <si>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</si>
  <si>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</si>
  <si>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</si>
  <si>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</si>
  <si>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</si>
  <si>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</si>
  <si>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</si>
  <si>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</si>
  <si>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</si>
  <si>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</si>
  <si>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</si>
  <si>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</si>
  <si>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</si>
  <si>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</si>
  <si>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</si>
  <si>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</si>
  <si>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</si>
  <si>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</si>
  <si>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</si>
  <si>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</si>
  <si>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</si>
  <si>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</si>
  <si>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</si>
  <si>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</si>
  <si>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</si>
  <si>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</si>
  <si>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</si>
  <si>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</si>
  <si>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</si>
  <si>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</si>
  <si>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</si>
  <si>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</si>
  <si>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</si>
  <si>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</si>
  <si>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</si>
  <si>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</si>
  <si>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</si>
  <si>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</si>
  <si>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</si>
  <si>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</si>
  <si>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</si>
  <si>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</si>
  <si>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</si>
  <si>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</si>
  <si>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</si>
  <si>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</si>
  <si>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</si>
  <si>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</si>
  <si>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</si>
  <si>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</si>
  <si>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</si>
  <si>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</si>
  <si>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</si>
  <si>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</si>
  <si>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</si>
  <si>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</si>
  <si>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</si>
  <si>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</si>
  <si>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</si>
  <si>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</si>
  <si>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</si>
  <si>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</si>
  <si>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</si>
  <si>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</si>
  <si>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</si>
  <si>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</si>
  <si>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</si>
  <si>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</si>
  <si>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</si>
  <si>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</si>
  <si>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</si>
  <si>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</si>
  <si>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</si>
  <si>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</si>
  <si>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</si>
  <si>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</si>
  <si>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</si>
  <si>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</si>
  <si>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</si>
  <si>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</si>
  <si>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</si>
  <si>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</si>
  <si>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</si>
  <si>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</si>
  <si>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</si>
  <si>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</si>
  <si>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</si>
  <si>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</si>
  <si>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</si>
  <si>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</si>
  <si>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</si>
  <si>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</si>
  <si>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</si>
  <si>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</si>
  <si>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</si>
  <si>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</si>
  <si>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</si>
  <si>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</si>
  <si>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</si>
  <si>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</si>
  <si>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</si>
  <si>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</si>
  <si>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</si>
  <si>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</si>
  <si>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</si>
  <si>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</si>
  <si>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</si>
  <si>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</si>
  <si>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</si>
  <si>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</si>
  <si>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</si>
  <si>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</si>
  <si>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</si>
  <si>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</si>
  <si>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</si>
  <si>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</si>
  <si>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</si>
  <si>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</si>
  <si>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</si>
  <si>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</si>
  <si>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</si>
  <si>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</si>
  <si>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</si>
  <si>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</si>
  <si>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</si>
  <si>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</si>
  <si>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</si>
  <si>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</si>
  <si>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</si>
  <si>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</si>
  <si>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</si>
  <si>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</si>
  <si>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</si>
  <si>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</si>
  <si>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</si>
  <si>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</si>
  <si>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</si>
  <si>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</si>
  <si>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</si>
  <si>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</si>
  <si>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</si>
  <si>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</si>
  <si>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</si>
  <si>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</si>
  <si>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</si>
  <si>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</si>
  <si>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</si>
  <si>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</si>
  <si>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</si>
  <si>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</si>
  <si>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</si>
  <si>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</si>
  <si>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</si>
  <si>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</si>
  <si>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</si>
  <si>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</si>
  <si>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</si>
  <si>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</si>
  <si>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</si>
  <si>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</si>
  <si>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</si>
  <si>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</si>
  <si>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</si>
  <si>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</si>
  <si>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</si>
  <si>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</si>
  <si>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</si>
  <si>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</si>
  <si>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</si>
  <si>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</si>
  <si>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</si>
  <si>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</si>
  <si>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</si>
  <si>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</si>
  <si>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</si>
  <si>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</si>
  <si>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</si>
  <si>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</si>
  <si>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</si>
  <si>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</si>
  <si>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</si>
  <si>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</si>
  <si>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</si>
  <si>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</si>
  <si>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</si>
  <si>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</si>
  <si>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</si>
  <si>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</si>
  <si>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</si>
  <si>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</si>
  <si>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</si>
  <si>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</si>
  <si>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</si>
  <si>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</si>
  <si>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</si>
  <si>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</si>
  <si>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</si>
  <si>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</si>
  <si>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</si>
  <si>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</si>
  <si>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</si>
  <si>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</si>
  <si>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</si>
  <si>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</si>
  <si>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</si>
  <si>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</si>
  <si>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</si>
  <si>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</si>
  <si>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</si>
  <si>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</si>
  <si>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</si>
  <si>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</si>
  <si>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</si>
  <si>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</si>
  <si>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</si>
  <si>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</si>
  <si>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</si>
  <si>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</si>
  <si>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</si>
  <si>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</si>
  <si>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</si>
  <si>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</si>
  <si>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</si>
  <si>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</si>
  <si>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</si>
  <si>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</si>
  <si>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</si>
  <si>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</si>
  <si>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</si>
  <si>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</si>
  <si>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</si>
  <si>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</si>
  <si>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</si>
  <si>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</si>
  <si>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</si>
  <si>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</si>
  <si>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</si>
  <si>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</si>
  <si>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</si>
  <si>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</si>
  <si>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</si>
  <si>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</si>
  <si>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</si>
  <si>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</si>
  <si>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</si>
  <si>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</si>
  <si>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</si>
  <si>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</si>
  <si>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</si>
  <si>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</si>
  <si>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</si>
  <si>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</si>
  <si>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</si>
  <si>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</si>
  <si>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</si>
  <si>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</si>
  <si>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</si>
  <si>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</si>
  <si>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</si>
  <si>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</si>
  <si>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</si>
  <si>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</si>
  <si>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</si>
  <si>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</si>
  <si>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</si>
  <si>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</si>
  <si>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</si>
  <si>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</si>
  <si>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</si>
  <si>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</si>
  <si>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</si>
  <si>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</si>
  <si>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</si>
  <si>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</si>
  <si>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</si>
  <si>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</si>
  <si>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</si>
  <si>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</si>
  <si>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</si>
  <si>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</si>
  <si>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</si>
  <si>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</si>
  <si>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</si>
  <si>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</si>
  <si>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</si>
  <si>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</si>
  <si>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</si>
  <si>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</si>
  <si>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</si>
  <si>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</si>
  <si>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</si>
  <si>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</si>
  <si>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</si>
  <si>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</si>
  <si>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</si>
  <si>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</si>
  <si>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</si>
  <si>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</si>
  <si>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</si>
  <si>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</si>
  <si>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</si>
  <si>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</si>
  <si>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</si>
  <si>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</si>
  <si>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</si>
  <si>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</si>
  <si>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</si>
  <si>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</si>
  <si>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</si>
  <si>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</si>
  <si>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</si>
  <si>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</si>
  <si>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</si>
  <si>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</si>
  <si>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</si>
  <si>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</si>
  <si>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</si>
  <si>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</si>
  <si>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</si>
  <si>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</si>
  <si>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</si>
  <si>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</si>
  <si>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</si>
  <si>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</si>
  <si>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</si>
  <si>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</si>
  <si>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</si>
  <si>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</si>
  <si>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</si>
  <si>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</si>
  <si>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</si>
  <si>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</si>
  <si>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</si>
  <si>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</si>
  <si>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</si>
  <si>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</si>
  <si>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</si>
  <si>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</si>
  <si>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</si>
  <si>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</si>
  <si>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</si>
  <si>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</si>
  <si>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</si>
  <si>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</si>
  <si>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</si>
  <si>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</si>
  <si>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</si>
  <si>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</si>
  <si>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</si>
  <si>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</si>
  <si>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</si>
  <si>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</si>
  <si>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</si>
  <si>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</si>
  <si>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</si>
  <si>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</si>
  <si>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</si>
  <si>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</si>
  <si>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</si>
  <si>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</si>
  <si>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</si>
  <si>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</si>
  <si>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</si>
  <si>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</si>
  <si>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</si>
  <si>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</si>
  <si>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</si>
  <si>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</si>
  <si>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</si>
  <si>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</si>
  <si>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</si>
  <si>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</si>
  <si>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</si>
  <si>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</si>
  <si>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</si>
  <si>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</si>
  <si>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</si>
  <si>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</si>
  <si>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</si>
  <si>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</si>
  <si>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</si>
  <si>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</si>
  <si>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</si>
  <si>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</si>
  <si>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</si>
  <si>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</si>
  <si>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</si>
  <si>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</si>
  <si>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</si>
  <si>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</si>
  <si>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</si>
  <si>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</si>
  <si>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</si>
  <si>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</si>
  <si>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</si>
  <si>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</si>
  <si>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</si>
  <si>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</si>
  <si>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</si>
  <si>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</si>
  <si>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</si>
  <si>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</si>
  <si>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</si>
  <si>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</si>
  <si>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</si>
  <si>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</si>
  <si>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</si>
  <si>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</si>
  <si>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</si>
  <si>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</si>
  <si>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</si>
  <si>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</si>
  <si>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</si>
  <si>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</si>
  <si>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</si>
  <si>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</si>
  <si>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</si>
  <si>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</si>
  <si>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</si>
  <si>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</si>
  <si>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</si>
  <si>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</si>
  <si>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</si>
  <si>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</si>
  <si>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</si>
  <si>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</si>
  <si>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</si>
  <si>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</si>
  <si>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</si>
  <si>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</si>
  <si>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</si>
  <si>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</si>
  <si>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</si>
  <si>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</si>
  <si>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</si>
  <si>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</si>
  <si>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</si>
  <si>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</si>
  <si>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</si>
  <si>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</si>
  <si>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</si>
  <si>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</si>
  <si>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</si>
  <si>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</si>
  <si>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</si>
  <si>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</si>
  <si>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</si>
  <si>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</si>
  <si>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</si>
  <si>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</si>
  <si>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</si>
  <si>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</si>
  <si>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</si>
  <si>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</si>
  <si>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</si>
  <si>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</si>
  <si>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</si>
  <si>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</si>
  <si>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</si>
  <si>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</si>
  <si>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</si>
  <si>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</si>
  <si>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</si>
  <si>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</si>
  <si>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</si>
  <si>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</si>
  <si>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</si>
  <si>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</si>
  <si>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</si>
  <si>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</si>
  <si>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</si>
  <si>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</si>
  <si>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</si>
  <si>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</si>
  <si>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</si>
  <si>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</si>
  <si>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</si>
  <si>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</si>
  <si>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</si>
  <si>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</si>
  <si>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</si>
  <si>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</si>
  <si>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</si>
  <si>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</si>
  <si>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</si>
  <si>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</si>
  <si>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</si>
  <si>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</si>
  <si>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</si>
  <si>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</si>
  <si>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</si>
  <si>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</si>
  <si>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</si>
  <si>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</si>
  <si>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</si>
  <si>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</si>
  <si>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</si>
  <si>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</si>
  <si>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</si>
  <si>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</si>
  <si>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</si>
  <si>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</si>
  <si>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</si>
  <si>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</si>
  <si>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</si>
  <si>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</si>
  <si>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</si>
  <si>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</si>
  <si>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</si>
  <si>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</si>
  <si>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</si>
  <si>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</si>
  <si>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</si>
  <si>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</si>
  <si>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</si>
  <si>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</si>
  <si>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</si>
  <si>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</si>
  <si>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</si>
  <si>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</si>
  <si>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</si>
  <si>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</si>
  <si>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</si>
  <si>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</si>
  <si>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</si>
  <si>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</si>
  <si>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</si>
  <si>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</si>
  <si>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</si>
  <si>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</si>
  <si>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</si>
  <si>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</si>
  <si>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</si>
  <si>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</si>
  <si>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</si>
  <si>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</si>
  <si>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</si>
  <si>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</si>
  <si>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</si>
  <si>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</si>
  <si>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</si>
  <si>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</si>
  <si>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</si>
  <si>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</si>
  <si>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</si>
  <si>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</si>
  <si>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</si>
  <si>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</si>
  <si>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</si>
  <si>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</si>
  <si>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</si>
  <si>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</si>
  <si>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</si>
  <si>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</si>
  <si>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</si>
  <si>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</si>
  <si>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</si>
  <si>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</si>
  <si>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</si>
  <si>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</si>
  <si>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</si>
  <si>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</si>
  <si>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</si>
  <si>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</si>
  <si>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</si>
  <si>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</si>
  <si>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</si>
  <si>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</si>
  <si>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</si>
  <si>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</si>
  <si>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</si>
  <si>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</si>
  <si>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</si>
  <si>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</si>
  <si>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</si>
  <si>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</si>
  <si>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</si>
  <si>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</si>
  <si>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</si>
  <si>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</si>
  <si>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</si>
  <si>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</si>
  <si>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</si>
  <si>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</si>
  <si>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</si>
  <si>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</si>
  <si>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</si>
  <si>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</si>
  <si>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</si>
  <si>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</si>
  <si>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</si>
  <si>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</si>
  <si>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</si>
  <si>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</si>
  <si>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</si>
  <si>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</si>
  <si>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</si>
  <si>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</si>
  <si>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</si>
  <si>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</si>
  <si>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</si>
  <si>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</si>
  <si>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</si>
  <si>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</si>
  <si>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</si>
  <si>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</si>
  <si>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</si>
  <si>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</si>
  <si>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</si>
  <si>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</si>
  <si>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</si>
  <si>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</si>
  <si>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</si>
  <si>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</si>
  <si>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</si>
  <si>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</si>
  <si>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</si>
  <si>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</si>
  <si>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</si>
  <si>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</si>
  <si>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</si>
  <si>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</si>
  <si>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</si>
  <si>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</si>
  <si>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</si>
  <si>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</si>
  <si>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</si>
  <si>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</si>
  <si>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</si>
  <si>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</si>
  <si>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</si>
  <si>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</si>
  <si>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</si>
  <si>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</si>
  <si>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</si>
  <si>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</si>
  <si>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</si>
  <si>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</si>
  <si>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</si>
  <si>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</si>
  <si>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</si>
  <si>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</si>
  <si>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</si>
  <si>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</si>
  <si>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</si>
  <si>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</si>
  <si>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</si>
  <si>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</si>
  <si>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</si>
  <si>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</si>
  <si>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</si>
  <si>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</si>
  <si>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</si>
  <si>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</si>
  <si>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</si>
  <si>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</si>
  <si>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</si>
  <si>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</si>
  <si>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</si>
  <si>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</si>
  <si>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</si>
  <si>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</si>
  <si>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</si>
  <si>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</si>
  <si>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</si>
  <si>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</si>
  <si>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</si>
  <si>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</si>
  <si>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</si>
  <si>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</si>
  <si>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</si>
  <si>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</si>
  <si>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</si>
  <si>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</si>
  <si>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</si>
  <si>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</si>
  <si>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</si>
  <si>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</si>
  <si>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</si>
  <si>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</si>
  <si>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</si>
  <si>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</si>
  <si>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</si>
  <si>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</si>
  <si>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</si>
  <si>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</si>
  <si>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</si>
  <si>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</si>
  <si>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</si>
  <si>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</si>
  <si>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</si>
  <si>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</si>
  <si>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</si>
  <si>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</si>
  <si>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</si>
  <si>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</si>
  <si>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</si>
  <si>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</si>
  <si>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</si>
  <si>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</si>
  <si>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</si>
  <si>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</si>
  <si>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</si>
  <si>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</si>
  <si>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</si>
  <si>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</si>
  <si>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</si>
  <si>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</si>
  <si>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</si>
  <si>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</si>
  <si>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</si>
  <si>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</si>
  <si>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</si>
  <si>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</si>
  <si>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</si>
  <si>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</si>
  <si>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</si>
  <si>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</si>
  <si>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</si>
  <si>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</si>
  <si>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</si>
  <si>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</si>
  <si>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</si>
  <si>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</si>
  <si>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</si>
  <si>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</si>
  <si>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</si>
  <si>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</si>
  <si>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</si>
  <si>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</si>
  <si>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</si>
  <si>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</si>
  <si>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</si>
  <si>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</si>
  <si>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</si>
  <si>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</si>
  <si>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</si>
  <si>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</si>
  <si>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</si>
  <si>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</si>
  <si>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</si>
  <si>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</si>
  <si>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</si>
  <si>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</si>
  <si>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</si>
  <si>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</si>
  <si>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</si>
  <si>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</si>
  <si>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</si>
  <si>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</si>
  <si>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</si>
  <si>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</si>
  <si>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</si>
  <si>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</si>
  <si>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</si>
  <si>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</si>
  <si>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</si>
  <si>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</si>
  <si>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</si>
  <si>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</si>
  <si>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</si>
  <si>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</si>
  <si>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</si>
  <si>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</si>
  <si>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</si>
  <si>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</si>
  <si>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</si>
  <si>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</si>
  <si>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</si>
  <si>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</si>
  <si>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</si>
  <si>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</si>
  <si>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</si>
  <si>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</si>
  <si>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</si>
  <si>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</si>
  <si>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</si>
  <si>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</si>
  <si>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</si>
  <si>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</si>
  <si>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</si>
  <si>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</si>
  <si>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</si>
  <si>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</si>
  <si>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</si>
  <si>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</si>
  <si>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</si>
  <si>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</si>
  <si>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</si>
  <si>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</si>
  <si>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</si>
  <si>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</si>
  <si>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</si>
  <si>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</si>
  <si>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</si>
  <si>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</si>
  <si>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</si>
  <si>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</si>
  <si>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</si>
  <si>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</si>
  <si>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</si>
  <si>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</si>
  <si>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</si>
  <si>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</si>
  <si>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</si>
  <si>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</si>
  <si>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</si>
  <si>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</si>
  <si>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</si>
  <si>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</si>
  <si>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</si>
  <si>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</si>
  <si>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</si>
  <si>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</si>
  <si>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</si>
  <si>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</si>
  <si>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</si>
  <si>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</si>
  <si>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</si>
  <si>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</si>
  <si>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</si>
  <si>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</si>
  <si>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</si>
  <si>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</si>
  <si>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</si>
  <si>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</si>
  <si>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</si>
  <si>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</si>
  <si>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</si>
  <si>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</si>
  <si>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</si>
  <si>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</si>
  <si>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</si>
  <si>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</si>
  <si>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</si>
  <si>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</si>
  <si>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</si>
  <si>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</si>
  <si>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</si>
  <si>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</si>
  <si>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</si>
  <si>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</si>
  <si>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</si>
  <si>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</si>
  <si>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</si>
  <si>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</si>
  <si>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</si>
  <si>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</si>
  <si>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</si>
  <si>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</si>
  <si>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</si>
  <si>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</si>
  <si>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</si>
  <si>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</si>
  <si>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</si>
  <si>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</si>
  <si>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</si>
  <si>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</si>
  <si>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</si>
  <si>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</si>
  <si>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</si>
  <si>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</si>
  <si>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</si>
  <si>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</si>
  <si>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</si>
  <si>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</si>
  <si>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</si>
  <si>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</si>
  <si>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</si>
  <si>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</si>
  <si>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</si>
  <si>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</si>
  <si>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</si>
  <si>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</si>
  <si>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</si>
  <si>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</si>
  <si>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</si>
  <si>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</si>
  <si>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</si>
  <si>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</si>
  <si>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</si>
  <si>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</si>
  <si>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</si>
  <si>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</si>
  <si>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</si>
  <si>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</si>
  <si>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</si>
  <si>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</si>
  <si>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</si>
  <si>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</si>
  <si>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</si>
  <si>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</si>
  <si>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</si>
  <si>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</si>
  <si>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</si>
  <si>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</si>
  <si>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</si>
  <si>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</si>
  <si>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</si>
  <si>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</si>
  <si>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</si>
  <si>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</si>
  <si>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</si>
  <si>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</si>
  <si>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</si>
  <si>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</si>
  <si>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</si>
  <si>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</si>
  <si>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</si>
  <si>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</si>
  <si>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</si>
  <si>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</si>
  <si>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</si>
  <si>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</si>
  <si>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</si>
  <si>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</si>
  <si>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</si>
  <si>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</si>
  <si>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</si>
  <si>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</si>
  <si>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</si>
  <si>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</si>
  <si>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</si>
  <si>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</si>
  <si>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</si>
  <si>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</si>
  <si>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</si>
  <si>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</si>
  <si>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</si>
  <si>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</si>
  <si>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</si>
  <si>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</si>
  <si>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</si>
  <si>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</si>
  <si>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</si>
  <si>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</si>
  <si>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</si>
  <si>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</si>
  <si>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</si>
  <si>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</si>
  <si>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</si>
  <si>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</si>
  <si>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</si>
  <si>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</si>
  <si>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</si>
  <si>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</si>
  <si>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</si>
  <si>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</si>
  <si>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</si>
  <si>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</si>
  <si>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</si>
  <si>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</si>
  <si>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</si>
  <si>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</si>
  <si>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</si>
  <si>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</si>
  <si>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</si>
  <si>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</si>
  <si>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</si>
  <si>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</si>
  <si>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</si>
  <si>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</si>
  <si>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</si>
  <si>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</si>
  <si>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</si>
  <si>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</si>
  <si>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</si>
  <si>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</si>
  <si>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</si>
  <si>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</si>
  <si>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</si>
  <si>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</si>
  <si>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</si>
  <si>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</si>
  <si>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</si>
  <si>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</si>
  <si>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</si>
  <si>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</si>
  <si>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</si>
  <si>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</si>
  <si>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</si>
  <si>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</si>
  <si>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</si>
  <si>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</si>
  <si>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</si>
  <si>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</si>
  <si>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</si>
  <si>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</si>
  <si>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</si>
  <si>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</si>
  <si>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</si>
  <si>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</si>
  <si>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</si>
  <si>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</si>
  <si>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</si>
  <si>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</si>
  <si>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</si>
  <si>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</si>
  <si>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</si>
  <si>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</si>
  <si>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</si>
  <si>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</si>
  <si>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</si>
  <si>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</si>
  <si>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</si>
  <si>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</si>
  <si>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</si>
  <si>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</si>
  <si>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</si>
  <si>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</si>
  <si>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</si>
  <si>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</si>
  <si>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</si>
  <si>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</si>
  <si>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</si>
  <si>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</si>
  <si>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</si>
  <si>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</si>
  <si>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</si>
  <si>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</si>
  <si>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</si>
  <si>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</si>
  <si>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</si>
  <si>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</si>
  <si>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</si>
  <si>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</si>
  <si>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</si>
  <si>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</si>
  <si>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</si>
  <si>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</si>
  <si>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</si>
  <si>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</si>
  <si>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</si>
  <si>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</si>
  <si>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</si>
  <si>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</si>
  <si>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</si>
  <si>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</si>
  <si>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</si>
  <si>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</si>
  <si>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</si>
  <si>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</si>
  <si>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</si>
  <si>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</si>
  <si>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</si>
  <si>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</si>
  <si>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</si>
  <si>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</si>
  <si>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</si>
  <si>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</si>
  <si>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</si>
  <si>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</si>
  <si>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</si>
  <si>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</si>
  <si>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</si>
  <si>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</si>
  <si>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</si>
  <si>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</si>
  <si>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</si>
  <si>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</si>
  <si>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</si>
  <si>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</si>
  <si>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</si>
  <si>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</si>
  <si>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</si>
  <si>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</si>
  <si>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</si>
  <si>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</si>
  <si>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</si>
  <si>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</si>
  <si>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</si>
  <si>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</si>
  <si>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</si>
  <si>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</si>
  <si>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</si>
  <si>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</si>
  <si>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</si>
  <si>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</si>
  <si>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</si>
  <si>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</si>
  <si>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</si>
  <si>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</si>
  <si>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</si>
  <si>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</si>
  <si>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</si>
  <si>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</si>
  <si>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</si>
  <si>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</si>
  <si>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</si>
  <si>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</si>
  <si>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</si>
  <si>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</si>
  <si>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</si>
  <si>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</si>
  <si>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</si>
  <si>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</si>
  <si>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</si>
  <si>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</si>
  <si>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</si>
  <si>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</si>
  <si>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</si>
  <si>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</si>
  <si>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</si>
  <si>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</si>
  <si>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</si>
  <si>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</si>
  <si>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</si>
  <si>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</si>
  <si>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</si>
  <si>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</si>
  <si>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</si>
  <si>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</si>
  <si>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</si>
  <si>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</si>
  <si>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</si>
  <si>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</si>
  <si>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</si>
  <si>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</si>
  <si>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</si>
  <si>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</si>
  <si>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</si>
  <si>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</si>
  <si>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</si>
  <si>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</si>
  <si>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</si>
  <si>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</si>
  <si>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</si>
  <si>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</si>
  <si>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</si>
  <si>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</si>
  <si>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</si>
  <si>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</si>
  <si>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</si>
  <si>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</si>
  <si>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</si>
  <si>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</si>
  <si>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</si>
  <si>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</si>
  <si>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</si>
  <si>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</si>
  <si>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</si>
  <si>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</si>
  <si>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</si>
  <si>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</si>
  <si>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</si>
  <si>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</si>
  <si>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</si>
  <si>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</si>
  <si>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</si>
  <si>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</si>
  <si>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</si>
  <si>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</si>
  <si>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</si>
  <si>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</si>
  <si>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</si>
  <si>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</si>
  <si>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</si>
  <si>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</si>
  <si>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</si>
  <si>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</si>
  <si>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</si>
  <si>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</si>
  <si>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</si>
  <si>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</si>
  <si>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</si>
  <si>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</si>
  <si>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</si>
  <si>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</si>
  <si>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</si>
  <si>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</si>
  <si>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</si>
  <si>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</si>
  <si>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</si>
  <si>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</si>
  <si>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</si>
  <si>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</si>
  <si>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</si>
  <si>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</si>
  <si>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</si>
  <si>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</si>
  <si>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</si>
  <si>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</si>
  <si>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</si>
  <si>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</si>
  <si>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</si>
  <si>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</si>
  <si>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</si>
  <si>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</si>
  <si>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</si>
  <si>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</si>
  <si>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</si>
  <si>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</si>
  <si>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</si>
  <si>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</si>
  <si>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</si>
  <si>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</si>
  <si>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</si>
  <si>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</si>
  <si>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</si>
  <si>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</si>
  <si>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</si>
  <si>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</si>
  <si>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</si>
  <si>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</si>
  <si>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</si>
  <si>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</si>
  <si>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</si>
  <si>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</si>
  <si>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</si>
  <si>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</si>
  <si>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</si>
  <si>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</si>
  <si>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</si>
  <si>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</si>
  <si>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</si>
  <si>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</si>
  <si>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</si>
  <si>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</si>
  <si>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</si>
  <si>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</si>
  <si>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</si>
  <si>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</si>
  <si>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</si>
  <si>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</si>
  <si>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</si>
  <si>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</si>
  <si>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</si>
  <si>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</si>
  <si>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</si>
  <si>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</si>
  <si>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</si>
  <si>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</si>
  <si>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</si>
  <si>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</si>
  <si>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</si>
  <si>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</si>
  <si>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</si>
  <si>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</si>
  <si>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</si>
  <si>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</si>
  <si>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</si>
  <si>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</si>
  <si>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</si>
  <si>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</si>
  <si>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</si>
  <si>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</si>
  <si>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</si>
  <si>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</si>
  <si>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</si>
  <si>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</si>
  <si>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</si>
  <si>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</si>
  <si>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</si>
  <si>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</si>
  <si>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</si>
  <si>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</si>
  <si>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</si>
  <si>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</si>
  <si>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</si>
  <si>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</si>
  <si>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</si>
  <si>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</si>
  <si>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</si>
  <si>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</si>
  <si>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</si>
  <si>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</si>
  <si>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</si>
  <si>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</si>
  <si>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</si>
  <si>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</si>
  <si>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</si>
  <si>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</si>
  <si>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</si>
  <si>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</si>
  <si>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</si>
  <si>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</si>
  <si>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</si>
  <si>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</si>
  <si>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</si>
  <si>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</si>
  <si>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</si>
  <si>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</si>
  <si>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</si>
  <si>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</si>
  <si>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</si>
  <si>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</si>
  <si>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</si>
  <si>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</si>
  <si>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</si>
  <si>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</si>
  <si>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</si>
  <si>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</si>
  <si>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</si>
  <si>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</si>
  <si>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</si>
  <si>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</si>
  <si>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</si>
  <si>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</si>
  <si>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</si>
  <si>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</si>
  <si>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</si>
  <si>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</si>
  <si>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</si>
  <si>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</si>
  <si>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</si>
  <si>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</si>
  <si>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</si>
  <si>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</si>
  <si>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</si>
  <si>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</si>
  <si>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</si>
  <si>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</si>
  <si>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</si>
  <si>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</si>
  <si>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</si>
  <si>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</si>
  <si>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</si>
  <si>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</si>
  <si>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</si>
  <si>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</si>
  <si>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</si>
  <si>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</si>
  <si>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</si>
  <si>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</si>
  <si>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</si>
  <si>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</si>
  <si>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</si>
  <si>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</si>
  <si>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</si>
  <si>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</si>
  <si>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</si>
  <si>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</si>
  <si>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</si>
  <si>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</si>
  <si>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</si>
  <si>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</si>
  <si>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</si>
  <si>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</si>
  <si>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</si>
  <si>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</si>
  <si>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</si>
  <si>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</si>
  <si>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</si>
  <si>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</si>
  <si>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</si>
  <si>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</si>
  <si>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</si>
  <si>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</si>
  <si>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</si>
  <si>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</si>
  <si>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</si>
  <si>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</si>
  <si>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</si>
  <si>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</si>
  <si>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</si>
  <si>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</si>
  <si>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</si>
  <si>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</si>
  <si>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</si>
  <si>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</si>
  <si>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</si>
  <si>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</si>
  <si>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</si>
  <si>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</si>
  <si>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</si>
  <si>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</si>
  <si>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</si>
  <si>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</si>
  <si>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</si>
  <si>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</si>
  <si>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</si>
  <si>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</si>
  <si>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</si>
  <si>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</si>
  <si>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</si>
  <si>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</si>
  <si>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</si>
  <si>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</si>
  <si>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</si>
  <si>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</si>
  <si>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</si>
  <si>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</si>
  <si>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</si>
  <si>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</si>
  <si>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</si>
  <si>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</si>
  <si>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</si>
  <si>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</si>
  <si>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</si>
  <si>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</si>
  <si>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</si>
  <si>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</si>
  <si>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</si>
  <si>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</si>
  <si>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</si>
  <si>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</si>
  <si>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</si>
  <si>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</si>
  <si>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</si>
  <si>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</si>
  <si>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</si>
  <si>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</si>
  <si>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</si>
  <si>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</si>
  <si>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</si>
  <si>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</si>
  <si>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</si>
  <si>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</si>
  <si>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</si>
  <si>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</si>
  <si>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</si>
  <si>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</si>
  <si>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</si>
  <si>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</si>
  <si>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</si>
  <si>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</si>
  <si>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</si>
  <si>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</si>
  <si>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</si>
  <si>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</si>
  <si>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</si>
  <si>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</si>
  <si>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</si>
  <si>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</si>
  <si>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</si>
  <si>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</si>
  <si>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</si>
  <si>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</si>
  <si>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</si>
  <si>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</si>
  <si>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</si>
  <si>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</si>
  <si>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</si>
  <si>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</si>
  <si>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</si>
  <si>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</si>
  <si>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</si>
  <si>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</si>
  <si>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</si>
  <si>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</si>
  <si>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</si>
  <si>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</si>
  <si>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</si>
  <si>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</si>
  <si>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</si>
  <si>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</si>
  <si>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</si>
  <si>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</si>
  <si>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</si>
  <si>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</si>
  <si>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</si>
  <si>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</si>
  <si>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</si>
  <si>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</si>
  <si>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</si>
  <si>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</si>
  <si>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</si>
  <si>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</si>
  <si>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</si>
  <si>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</si>
  <si>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</si>
  <si>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</si>
  <si>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</si>
  <si>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</si>
  <si>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</si>
  <si>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</si>
  <si>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</si>
  <si>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</si>
  <si>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</si>
  <si>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</si>
  <si>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</si>
  <si>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</si>
  <si>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</si>
  <si>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</si>
  <si>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</si>
  <si>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</si>
  <si>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</si>
  <si>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</si>
  <si>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</si>
  <si>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</si>
  <si>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</si>
  <si>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</si>
  <si>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</si>
  <si>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</si>
  <si>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</si>
  <si>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</si>
  <si>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</si>
  <si>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</si>
  <si>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</si>
  <si>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</si>
  <si>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</si>
  <si>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</si>
  <si>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</si>
  <si>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</si>
  <si>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</si>
  <si>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</si>
  <si>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</si>
  <si>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</si>
  <si>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</si>
  <si>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</si>
  <si>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</si>
  <si>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</si>
  <si>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</si>
  <si>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</si>
  <si>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</si>
  <si>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</si>
  <si>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</si>
  <si>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</si>
  <si>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</si>
  <si>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</si>
  <si>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</si>
  <si>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</si>
  <si>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</si>
  <si>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</si>
  <si>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</si>
  <si>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</si>
  <si>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</si>
  <si>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</si>
  <si>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</si>
  <si>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</si>
  <si>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</si>
  <si>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</si>
  <si>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</si>
  <si>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</si>
  <si>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</si>
  <si>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</si>
  <si>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</si>
  <si>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</si>
  <si>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</si>
  <si>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</si>
  <si>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</si>
  <si>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</si>
  <si>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</si>
  <si>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</si>
  <si>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</si>
  <si>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</si>
  <si>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</si>
  <si>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</si>
  <si>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</si>
  <si>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</si>
  <si>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</si>
  <si>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</si>
  <si>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</si>
  <si>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</si>
  <si>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</si>
  <si>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</si>
  <si>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</si>
  <si>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</si>
  <si>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</si>
  <si>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</si>
  <si>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</si>
  <si>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</si>
  <si>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</si>
  <si>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</si>
  <si>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</si>
  <si>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</si>
  <si>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</si>
  <si>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</si>
  <si>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</si>
  <si>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</si>
  <si>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</si>
  <si>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</si>
  <si>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</si>
  <si>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</si>
  <si>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</si>
  <si>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</si>
  <si>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</si>
  <si>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</si>
  <si>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</si>
  <si>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</si>
  <si>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</si>
  <si>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</si>
  <si>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</si>
  <si>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</si>
  <si>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</si>
  <si>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</si>
  <si>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</si>
  <si>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</si>
  <si>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</si>
  <si>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</si>
  <si>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</si>
  <si>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</si>
  <si>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</si>
  <si>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</si>
  <si>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</si>
  <si>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</si>
  <si>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</si>
  <si>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</si>
  <si>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</si>
  <si>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</si>
  <si>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</si>
  <si>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</si>
  <si>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</si>
  <si>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</si>
  <si>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</si>
  <si>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</si>
  <si>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</si>
  <si>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</si>
  <si>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</si>
  <si>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</si>
  <si>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</si>
  <si>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</si>
  <si>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</si>
  <si>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</si>
  <si>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</si>
  <si>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</si>
  <si>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</si>
  <si>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</si>
  <si>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</si>
  <si>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</si>
  <si>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</si>
  <si>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</si>
  <si>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</si>
  <si>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</si>
  <si>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</si>
  <si>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</si>
  <si>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</si>
  <si>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</si>
  <si>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</si>
  <si>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</si>
  <si>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</si>
  <si>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</si>
  <si>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</si>
  <si>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</si>
  <si>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</si>
  <si>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</si>
  <si>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</si>
  <si>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</si>
  <si>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</si>
  <si>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</si>
  <si>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</si>
  <si>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</si>
  <si>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</si>
  <si>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</si>
  <si>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</si>
  <si>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</si>
  <si>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</si>
  <si>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</si>
  <si>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</si>
  <si>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</si>
  <si>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</si>
  <si>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</si>
  <si>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</si>
  <si>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</si>
  <si>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</si>
  <si>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</si>
  <si>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</si>
  <si>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</si>
  <si>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</si>
  <si>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</si>
  <si>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</si>
  <si>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</si>
  <si>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</si>
  <si>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</si>
  <si>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</si>
  <si>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</si>
  <si>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</si>
  <si>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</si>
  <si>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</si>
  <si>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</si>
  <si>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</si>
  <si>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</si>
  <si>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</si>
  <si>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</si>
  <si>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</si>
  <si>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</si>
  <si>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</si>
  <si>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</si>
  <si>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</si>
  <si>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</si>
  <si>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</si>
  <si>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</si>
  <si>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</si>
  <si>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</si>
  <si>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</si>
  <si>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</si>
  <si>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</si>
  <si>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</si>
  <si>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</si>
  <si>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</si>
  <si>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</si>
  <si>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</si>
  <si>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</si>
  <si>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</si>
  <si>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</si>
  <si>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</si>
  <si>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</si>
  <si>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</si>
  <si>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</si>
  <si>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</si>
  <si>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</si>
  <si>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</si>
  <si>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</si>
  <si>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</si>
  <si>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</si>
  <si>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</si>
  <si>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</si>
  <si>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</si>
  <si>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</si>
  <si>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</si>
  <si>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</si>
  <si>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</si>
  <si>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</si>
  <si>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</si>
  <si>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</si>
  <si>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</si>
  <si>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</si>
  <si>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</si>
  <si>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</si>
  <si>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</si>
  <si>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</si>
  <si>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</si>
  <si>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</si>
  <si>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</si>
  <si>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</si>
  <si>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</si>
  <si>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</si>
  <si>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</si>
  <si>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</si>
  <si>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</si>
  <si>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</si>
  <si>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</si>
  <si>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</si>
  <si>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</si>
  <si>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</si>
  <si>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</si>
  <si>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</si>
  <si>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</si>
  <si>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</si>
  <si>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</si>
  <si>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</si>
  <si>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</si>
  <si>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</si>
  <si>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</si>
  <si>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</si>
  <si>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</si>
  <si>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</si>
  <si>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</si>
  <si>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</si>
  <si>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</si>
  <si>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</si>
  <si>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</si>
  <si>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</si>
  <si>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</si>
  <si>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</si>
  <si>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</si>
  <si>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</si>
  <si>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</si>
  <si>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</si>
  <si>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</si>
  <si>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</si>
  <si>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</si>
  <si>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</si>
  <si>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</si>
  <si>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</si>
  <si>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</si>
  <si>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</si>
  <si>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</si>
  <si>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</si>
  <si>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</si>
  <si>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</si>
  <si>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</si>
  <si>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</si>
  <si>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</si>
  <si>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</si>
  <si>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</si>
  <si>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</si>
  <si>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</si>
  <si>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</si>
  <si>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</si>
  <si>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</si>
  <si>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</si>
  <si>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</si>
  <si>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</si>
  <si>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</si>
  <si>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</si>
  <si>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</si>
  <si>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</si>
  <si>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</si>
  <si>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</si>
  <si>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</si>
  <si>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</si>
  <si>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</si>
  <si>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</si>
  <si>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</si>
  <si>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</si>
  <si>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</si>
  <si>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</si>
  <si>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</si>
  <si>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</si>
  <si>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</si>
  <si>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</si>
  <si>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</si>
  <si>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</si>
  <si>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</si>
  <si>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</si>
  <si>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</si>
  <si>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</si>
  <si>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</si>
  <si>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</si>
  <si>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</si>
  <si>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</si>
  <si>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</si>
  <si>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</si>
  <si>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</si>
  <si>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</si>
  <si>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</si>
  <si>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</si>
  <si>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</si>
  <si>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</si>
  <si>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</si>
  <si>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</si>
  <si>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</si>
  <si>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</si>
  <si>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</si>
  <si>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</si>
  <si>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</si>
  <si>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</si>
  <si>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</si>
  <si>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</si>
  <si>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</si>
  <si>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</si>
  <si>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</si>
  <si>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</si>
  <si>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</si>
  <si>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</si>
  <si>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</si>
  <si>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</si>
  <si>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</si>
  <si>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</si>
  <si>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</si>
  <si>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</si>
  <si>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</si>
  <si>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</si>
  <si>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</si>
  <si>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</si>
  <si>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</si>
  <si>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</si>
  <si>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</si>
  <si>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</si>
  <si>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</si>
  <si>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</si>
  <si>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</si>
  <si>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</si>
  <si>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</si>
  <si>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</si>
  <si>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</si>
  <si>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</si>
  <si>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</si>
  <si>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</si>
  <si>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</si>
  <si>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</si>
  <si>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</si>
  <si>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</si>
  <si>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</si>
  <si>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</si>
  <si>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</si>
  <si>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</si>
  <si>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</si>
  <si>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</si>
  <si>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</si>
  <si>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</si>
  <si>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</si>
  <si>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</si>
  <si>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</si>
  <si>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</si>
  <si>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</si>
  <si>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</si>
  <si>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</si>
  <si>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</si>
  <si>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</si>
  <si>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</si>
  <si>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</si>
  <si>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</si>
  <si>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</si>
  <si>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</si>
  <si>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</si>
  <si>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</si>
  <si>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</si>
  <si>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</si>
  <si>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</si>
  <si>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</si>
  <si>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</si>
  <si>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</si>
  <si>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</si>
  <si>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</si>
  <si>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</si>
  <si>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</si>
  <si>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</si>
  <si>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</si>
  <si>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</si>
  <si>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</si>
  <si>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</si>
  <si>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</si>
  <si>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</si>
  <si>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</si>
  <si>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</si>
  <si>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</si>
  <si>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</si>
  <si>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</si>
  <si>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</si>
  <si>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</si>
  <si>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</si>
  <si>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</si>
  <si>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</si>
  <si>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</si>
  <si>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</si>
  <si>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</si>
  <si>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</si>
  <si>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</si>
  <si>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</si>
  <si>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</si>
  <si>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</si>
  <si>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</si>
  <si>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</si>
  <si>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</si>
  <si>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</si>
  <si>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</si>
  <si>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</si>
  <si>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</si>
  <si>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</si>
  <si>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</si>
  <si>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</si>
  <si>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</si>
  <si>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</si>
  <si>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</si>
  <si>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</si>
  <si>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</si>
  <si>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</si>
  <si>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</si>
  <si>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</si>
  <si>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</si>
  <si>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</si>
  <si>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</si>
  <si>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</si>
  <si>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</si>
  <si>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</si>
  <si>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</si>
  <si>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</si>
  <si>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</si>
  <si>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</si>
  <si>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</si>
  <si>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</si>
  <si>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</si>
  <si>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</si>
  <si>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</si>
  <si>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</si>
  <si>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</si>
  <si>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</si>
  <si>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</si>
  <si>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</si>
  <si>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</si>
  <si>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</si>
  <si>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</si>
  <si>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</si>
  <si>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</si>
  <si>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</si>
  <si>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</si>
  <si>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</si>
  <si>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</si>
  <si>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</si>
  <si>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</si>
  <si>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</si>
  <si>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</si>
  <si>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</si>
  <si>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</si>
  <si>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</si>
  <si>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</si>
  <si>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</si>
  <si>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</si>
  <si>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</si>
  <si>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</si>
  <si>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</si>
  <si>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</si>
  <si>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</si>
  <si>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</si>
  <si>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</si>
  <si>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</si>
  <si>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</si>
  <si>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</si>
  <si>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</si>
  <si>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</si>
  <si>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</si>
  <si>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</si>
  <si>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</si>
  <si>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</si>
  <si>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</si>
  <si>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</si>
  <si>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</si>
  <si>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</si>
  <si>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</si>
  <si>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</si>
  <si>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</si>
  <si>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</si>
  <si>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</si>
  <si>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</si>
  <si>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</si>
  <si>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</si>
  <si>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</si>
  <si>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</si>
  <si>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</si>
  <si>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</si>
  <si>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</si>
  <si>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</si>
  <si>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</si>
  <si>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</si>
  <si>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</si>
  <si>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</si>
  <si>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</si>
  <si>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</si>
  <si>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</si>
  <si>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</si>
  <si>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</si>
  <si>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</si>
  <si>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</si>
  <si>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</si>
  <si>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</si>
  <si>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</si>
  <si>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</si>
  <si>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</si>
  <si>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</si>
  <si>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</si>
  <si>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</si>
  <si>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</si>
  <si>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</si>
  <si>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</si>
  <si>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</si>
  <si>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</si>
  <si>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</si>
  <si>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</si>
  <si>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</si>
  <si>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</si>
  <si>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</si>
  <si>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</si>
  <si>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</si>
  <si>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</si>
  <si>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</si>
  <si>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</si>
  <si>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</si>
  <si>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</si>
  <si>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</si>
  <si>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</si>
  <si>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</si>
  <si>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</si>
  <si>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</si>
  <si>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</si>
  <si>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</si>
  <si>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</si>
  <si>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</si>
  <si>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</si>
  <si>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</si>
  <si>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</si>
  <si>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</si>
  <si>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</si>
  <si>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</si>
  <si>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</si>
  <si>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</si>
  <si>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</si>
  <si>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</si>
  <si>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</si>
  <si>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</si>
  <si>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</si>
  <si>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</si>
  <si>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</si>
  <si>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</si>
  <si>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</si>
  <si>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</si>
  <si>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</si>
  <si>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</si>
  <si>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</si>
  <si>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</si>
  <si>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</si>
  <si>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</si>
  <si>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</si>
  <si>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</si>
  <si>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</si>
  <si>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</si>
  <si>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</si>
  <si>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</si>
  <si>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</si>
  <si>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</si>
  <si>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</si>
  <si>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</si>
  <si>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</si>
  <si>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</si>
  <si>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</si>
  <si>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</si>
  <si>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</si>
  <si>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</si>
  <si>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</si>
  <si>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</si>
  <si>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</si>
  <si>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</si>
  <si>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</si>
  <si>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</si>
  <si>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</si>
  <si>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</si>
  <si>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</si>
  <si>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</si>
  <si>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</si>
  <si>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</si>
  <si>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</si>
  <si>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</si>
  <si>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</si>
  <si>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</si>
  <si>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</si>
  <si>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</si>
  <si>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</si>
  <si>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</si>
  <si>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</si>
  <si>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</si>
  <si>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</si>
  <si>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</si>
  <si>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</si>
  <si>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</si>
  <si>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</si>
  <si>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</si>
  <si>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</si>
  <si>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</si>
  <si>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</si>
  <si>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</si>
  <si>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</si>
  <si>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</si>
  <si>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</si>
  <si>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</si>
  <si>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</si>
  <si>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</si>
  <si>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</si>
  <si>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</si>
  <si>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</si>
  <si>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</si>
  <si>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</si>
  <si>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</si>
  <si>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</si>
  <si>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</si>
  <si>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</si>
  <si>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</si>
  <si>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</si>
  <si>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</si>
  <si>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</si>
  <si>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</si>
  <si>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</si>
  <si>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</si>
  <si>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</si>
  <si>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</si>
  <si>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</si>
  <si>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</si>
  <si>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</si>
  <si>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</si>
  <si>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</si>
  <si>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</si>
  <si>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</si>
  <si>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</si>
  <si>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</si>
  <si>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</si>
  <si>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</si>
  <si>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</si>
  <si>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</si>
  <si>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</si>
  <si>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</si>
  <si>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</si>
  <si>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</si>
  <si>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</si>
  <si>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</si>
  <si>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</si>
  <si>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</si>
  <si>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</si>
  <si>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</si>
  <si>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</si>
  <si>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</si>
  <si>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</si>
  <si>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</si>
  <si>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</si>
  <si>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</si>
  <si>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</si>
  <si>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</si>
  <si>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</si>
  <si>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</si>
  <si>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</si>
  <si>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</si>
  <si>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</si>
  <si>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</si>
  <si>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</si>
  <si>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</si>
  <si>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</si>
  <si>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</si>
  <si>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</si>
  <si>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</si>
  <si>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</si>
  <si>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</si>
  <si>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</si>
  <si>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</si>
  <si>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</si>
  <si>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</si>
  <si>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</si>
  <si>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</si>
  <si>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</si>
  <si>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</si>
  <si>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</si>
  <si>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</si>
  <si>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</si>
  <si>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</si>
  <si>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</si>
  <si>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</si>
  <si>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</si>
  <si>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</si>
  <si>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</si>
  <si>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</si>
  <si>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</si>
  <si>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</si>
  <si>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</si>
  <si>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</si>
  <si>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</si>
  <si>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</si>
  <si>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</si>
  <si>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</si>
  <si>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</si>
  <si>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</si>
  <si>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</si>
  <si>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</si>
  <si>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</si>
  <si>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</si>
  <si>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</si>
  <si>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</si>
  <si>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</si>
  <si>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</si>
  <si>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</si>
  <si>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</si>
  <si>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</si>
  <si>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</si>
  <si>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</si>
  <si>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</si>
  <si>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</si>
  <si>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</si>
  <si>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</si>
  <si>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</si>
  <si>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</si>
  <si>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</si>
  <si>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</si>
  <si>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</si>
  <si>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</si>
  <si>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</si>
  <si>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</si>
  <si>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</si>
  <si>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</si>
  <si>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</si>
  <si>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</si>
  <si>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</si>
  <si>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</si>
  <si>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</si>
  <si>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</si>
  <si>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</si>
  <si>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</si>
  <si>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</si>
  <si>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</si>
  <si>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</si>
  <si>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</si>
  <si>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</si>
  <si>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</si>
  <si>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</si>
  <si>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</si>
  <si>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</si>
  <si>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</si>
  <si>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</si>
  <si>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</si>
  <si>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</si>
  <si>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</si>
  <si>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</si>
  <si>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</si>
  <si>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</si>
  <si>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</si>
  <si>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</si>
  <si>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</si>
  <si>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</si>
  <si>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</si>
  <si>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</si>
  <si>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</si>
  <si>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</si>
  <si>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</si>
  <si>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</si>
  <si>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</si>
  <si>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</si>
  <si>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</si>
  <si>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</si>
  <si>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</si>
  <si>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</si>
  <si>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</si>
  <si>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</si>
  <si>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</si>
  <si>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</si>
  <si>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</si>
  <si>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</si>
  <si>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</si>
  <si>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</si>
  <si>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</si>
  <si>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</si>
  <si>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</si>
  <si>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</si>
  <si>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</si>
  <si>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</si>
  <si>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</si>
  <si>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</si>
  <si>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</si>
  <si>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</si>
  <si>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</si>
  <si>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</si>
  <si>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</si>
  <si>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</si>
  <si>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</si>
  <si>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</si>
  <si>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</si>
  <si>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</si>
  <si>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</si>
  <si>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</si>
  <si>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</si>
  <si>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</si>
  <si>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</si>
  <si>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</si>
  <si>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</si>
  <si>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</si>
  <si>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</si>
  <si>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</si>
  <si>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</si>
  <si>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</si>
  <si>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</si>
  <si>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</si>
  <si>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</si>
  <si>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</si>
  <si>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</si>
  <si>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</si>
  <si>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</si>
  <si>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</si>
  <si>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</si>
  <si>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</si>
  <si>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</si>
  <si>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</si>
  <si>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</si>
  <si>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</si>
  <si>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</si>
  <si>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</si>
  <si>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</si>
  <si>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</si>
  <si>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</si>
  <si>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</si>
  <si>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</si>
  <si>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</si>
  <si>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</si>
  <si>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</si>
  <si>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</si>
  <si>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</si>
  <si>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</si>
  <si>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</si>
  <si>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</si>
  <si>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</si>
  <si>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</si>
  <si>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</si>
  <si>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</si>
  <si>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</si>
  <si>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</si>
  <si>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</si>
  <si>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</si>
  <si>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</si>
  <si>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</si>
  <si>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</si>
  <si>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</si>
  <si>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</si>
  <si>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</si>
  <si>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</si>
  <si>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</si>
  <si>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</si>
  <si>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</si>
  <si>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</si>
  <si>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</si>
  <si>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</si>
  <si>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</si>
  <si>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</si>
  <si>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</si>
  <si>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</si>
  <si>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</si>
  <si>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</si>
  <si>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</si>
  <si>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</si>
  <si>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</si>
  <si>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</si>
  <si>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</si>
  <si>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</si>
  <si>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</si>
  <si>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</si>
  <si>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</si>
  <si>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</si>
  <si>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</si>
  <si>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</si>
  <si>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</si>
  <si>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</si>
  <si>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</si>
  <si>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</si>
  <si>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</si>
  <si>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</si>
  <si>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</si>
  <si>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</si>
  <si>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</si>
  <si>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</si>
  <si>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</si>
  <si>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</si>
  <si>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</si>
  <si>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</si>
  <si>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</si>
  <si>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</si>
  <si>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</si>
  <si>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</si>
  <si>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</si>
  <si>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</si>
  <si>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</si>
  <si>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</si>
  <si>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</si>
  <si>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</si>
  <si>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</si>
  <si>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</si>
  <si>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</si>
  <si>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</si>
  <si>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</si>
  <si>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</si>
  <si>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</si>
  <si>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</si>
  <si>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</si>
  <si>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</si>
  <si>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</si>
  <si>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</si>
  <si>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</si>
  <si>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</si>
  <si>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</si>
  <si>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</si>
  <si>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</si>
  <si>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</si>
  <si>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</si>
  <si>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</si>
  <si>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</si>
  <si>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</si>
  <si>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</si>
  <si>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</si>
  <si>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</si>
  <si>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</si>
  <si>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</si>
  <si>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</si>
  <si>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</si>
  <si>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</si>
  <si>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</si>
  <si>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</si>
  <si>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</si>
  <si>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</si>
  <si>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</si>
  <si>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</si>
  <si>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</si>
  <si>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</si>
  <si>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</si>
  <si>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</si>
  <si>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</si>
  <si>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</si>
  <si>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</si>
  <si>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</si>
  <si>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</si>
  <si>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</si>
  <si>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</si>
  <si>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</si>
  <si>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</si>
  <si>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</si>
  <si>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</si>
  <si>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</si>
  <si>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</si>
  <si>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</si>
  <si>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</si>
  <si>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</si>
  <si>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</si>
  <si>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</si>
  <si>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</si>
  <si>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</si>
  <si>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</si>
  <si>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</si>
  <si>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</si>
  <si>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</si>
  <si>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</si>
  <si>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</si>
  <si>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</si>
  <si>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</si>
  <si>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</si>
  <si>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</si>
  <si>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</si>
  <si>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</si>
  <si>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</si>
  <si>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</si>
  <si>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</si>
  <si>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</si>
  <si>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</si>
  <si>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</si>
  <si>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</si>
  <si>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</si>
  <si>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</si>
  <si>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</si>
  <si>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</si>
  <si>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</si>
  <si>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</si>
  <si>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</si>
  <si>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</si>
  <si>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</si>
  <si>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</si>
  <si>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</si>
  <si>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</si>
  <si>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</si>
  <si>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</si>
  <si>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</si>
  <si>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</si>
  <si>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</si>
  <si>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</si>
  <si>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</si>
  <si>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</si>
  <si>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</si>
  <si>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</si>
  <si>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</si>
  <si>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</si>
  <si>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</si>
  <si>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</si>
  <si>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</si>
  <si>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</si>
  <si>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</si>
  <si>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</si>
  <si>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</si>
  <si>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</si>
  <si>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</si>
  <si>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</si>
  <si>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</si>
  <si>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</si>
  <si>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</si>
  <si>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</si>
  <si>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</si>
  <si>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</si>
  <si>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</si>
  <si>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</si>
  <si>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</si>
  <si>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</si>
  <si>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</si>
  <si>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</si>
  <si>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</si>
  <si>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</si>
  <si>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</si>
  <si>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</si>
  <si>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</si>
  <si>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</si>
  <si>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</si>
  <si>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</si>
  <si>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</si>
  <si>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</si>
  <si>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</si>
  <si>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</si>
  <si>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</si>
  <si>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</si>
  <si>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</si>
  <si>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</si>
  <si>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</si>
  <si>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</si>
  <si>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</si>
  <si>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</si>
  <si>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</si>
  <si>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</si>
  <si>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</si>
  <si>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</si>
  <si>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</si>
  <si>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</si>
  <si>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</si>
  <si>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</si>
  <si>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</si>
  <si>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</si>
  <si>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</si>
  <si>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</si>
  <si>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</si>
  <si>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</si>
  <si>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</si>
  <si>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</si>
  <si>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</si>
  <si>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</si>
  <si>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</si>
  <si>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</si>
  <si>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</si>
  <si>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</si>
  <si>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</si>
  <si>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</si>
  <si>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</si>
  <si>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</si>
  <si>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</si>
  <si>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</si>
  <si>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</si>
  <si>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</si>
  <si>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</si>
  <si>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</si>
  <si>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</si>
  <si>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</si>
  <si>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</si>
  <si>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</si>
  <si>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</si>
  <si>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</si>
  <si>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</si>
  <si>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</si>
  <si>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</si>
  <si>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</si>
  <si>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</si>
  <si>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</si>
  <si>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</si>
  <si>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</si>
  <si>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</si>
  <si>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</si>
  <si>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</si>
  <si>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</si>
  <si>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</si>
  <si>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</si>
  <si>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</si>
  <si>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</si>
  <si>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</si>
  <si>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</si>
  <si>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</si>
  <si>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</si>
  <si>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</si>
  <si>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</si>
  <si>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</si>
  <si>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</si>
  <si>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</si>
  <si>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</si>
  <si>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</si>
  <si>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</si>
  <si>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</si>
  <si>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</si>
  <si>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</si>
  <si>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</si>
  <si>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</si>
  <si>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</si>
  <si>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</si>
  <si>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</si>
  <si>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</si>
  <si>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</si>
  <si>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</si>
  <si>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</si>
  <si>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</si>
  <si>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</si>
  <si>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</si>
  <si>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</si>
  <si>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</si>
  <si>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</si>
  <si>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</si>
  <si>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</si>
  <si>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</si>
  <si>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</si>
  <si>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</si>
  <si>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</si>
  <si>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</si>
  <si>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</si>
  <si>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</si>
  <si>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</si>
  <si>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</si>
  <si>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</si>
  <si>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</si>
  <si>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</si>
  <si>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</si>
  <si>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</si>
  <si>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</si>
  <si>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</si>
  <si>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</si>
  <si>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</si>
  <si>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</si>
  <si>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</si>
  <si>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</si>
  <si>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</si>
  <si>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</si>
  <si>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</si>
  <si>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</si>
  <si>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</si>
  <si>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</si>
  <si>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</si>
  <si>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</si>
  <si>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</si>
  <si>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</si>
  <si>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</si>
  <si>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</si>
  <si>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</si>
  <si>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</si>
  <si>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</si>
  <si>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</si>
  <si>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</si>
  <si>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</si>
  <si>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</si>
  <si>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</si>
  <si>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</si>
  <si>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</si>
  <si>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</si>
  <si>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</si>
  <si>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</si>
  <si>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</si>
  <si>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</si>
  <si>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</si>
  <si>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</si>
  <si>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</si>
  <si>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</si>
  <si>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</si>
  <si>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</si>
  <si>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</si>
  <si>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</si>
  <si>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</si>
  <si>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</si>
  <si>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</si>
  <si>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</si>
  <si>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</si>
  <si>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</si>
  <si>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</si>
  <si>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</si>
  <si>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</si>
  <si>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</si>
  <si>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</si>
  <si>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</si>
  <si>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</si>
  <si>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</si>
  <si>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</si>
  <si>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</si>
  <si>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</si>
  <si>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</si>
  <si>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</si>
  <si>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</si>
  <si>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</si>
  <si>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</si>
  <si>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</si>
  <si>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</si>
  <si>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</si>
  <si>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</si>
  <si>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</si>
  <si>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</si>
  <si>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</si>
  <si>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</si>
  <si>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</si>
  <si>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</si>
  <si>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</si>
  <si>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</si>
  <si>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</si>
  <si>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</si>
  <si>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</si>
  <si>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</si>
  <si>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</si>
  <si>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</si>
  <si>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</si>
  <si>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</si>
  <si>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</si>
  <si>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</si>
  <si>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</si>
  <si>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</si>
  <si>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</si>
  <si>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</si>
  <si>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</si>
  <si>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</si>
  <si>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</si>
  <si>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</si>
  <si>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</si>
  <si>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</si>
  <si>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</si>
  <si>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</si>
  <si>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</si>
  <si>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</si>
  <si>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</si>
  <si>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</si>
  <si>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</si>
  <si>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</si>
  <si>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</si>
  <si>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</si>
  <si>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</si>
  <si>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</si>
  <si>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</si>
  <si>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</si>
  <si>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</si>
  <si>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</si>
  <si>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</si>
  <si>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</si>
  <si>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</si>
  <si>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</si>
  <si>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</si>
  <si>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</si>
  <si>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</si>
  <si>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</si>
  <si>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</si>
  <si>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</si>
  <si>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</si>
  <si>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</si>
  <si>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</si>
  <si>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</si>
  <si>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</si>
  <si>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</si>
  <si>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</si>
  <si>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</si>
  <si>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</si>
  <si>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</si>
  <si>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</si>
  <si>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</si>
  <si>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</si>
  <si>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</si>
  <si>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</si>
  <si>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</si>
  <si>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</si>
  <si>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</si>
  <si>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</si>
  <si>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</si>
  <si>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</si>
  <si>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</si>
  <si>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</si>
  <si>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</si>
  <si>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</si>
  <si>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</si>
  <si>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</si>
  <si>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</si>
  <si>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</si>
  <si>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</si>
  <si>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</si>
  <si>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</si>
  <si>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</si>
  <si>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</si>
  <si>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</si>
  <si>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</si>
  <si>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</si>
  <si>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</si>
  <si>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</si>
  <si>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</si>
  <si>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</si>
  <si>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</si>
  <si>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</si>
  <si>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</si>
  <si>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</si>
  <si>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</si>
  <si>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</si>
  <si>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</si>
  <si>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</si>
  <si>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</si>
  <si>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</si>
  <si>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</si>
  <si>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</si>
  <si>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</si>
  <si>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</si>
  <si>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</si>
  <si>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</si>
  <si>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</si>
  <si>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</si>
  <si>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</si>
  <si>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</si>
  <si>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</si>
  <si>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</si>
  <si>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</si>
  <si>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</si>
  <si>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</si>
  <si>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</si>
  <si>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</si>
  <si>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</si>
  <si>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</si>
  <si>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</si>
  <si>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</si>
  <si>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</si>
  <si>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</si>
  <si>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</si>
  <si>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</si>
  <si>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</si>
  <si>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</si>
  <si>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</si>
  <si>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</si>
  <si>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</si>
  <si>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</si>
  <si>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</si>
  <si>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</si>
  <si>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</si>
  <si>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</si>
  <si>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</si>
  <si>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</si>
  <si>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</si>
  <si>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</si>
  <si>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</si>
  <si>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</si>
  <si>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</si>
  <si>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</si>
  <si>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</si>
  <si>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</si>
  <si>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</si>
  <si>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</si>
  <si>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</si>
  <si>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</si>
  <si>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</si>
  <si>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</si>
  <si>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</si>
  <si>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</si>
  <si>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</si>
  <si>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</si>
  <si>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</si>
  <si>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</si>
  <si>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</si>
  <si>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</si>
  <si>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</si>
  <si>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</si>
  <si>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</si>
  <si>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</si>
  <si>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</si>
  <si>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</si>
  <si>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</si>
  <si>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</si>
  <si>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</si>
  <si>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</si>
  <si>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</si>
  <si>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</si>
  <si>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</si>
  <si>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</si>
  <si>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</si>
  <si>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</si>
  <si>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</si>
  <si>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</si>
  <si>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</si>
  <si>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</si>
  <si>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</si>
  <si>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</si>
  <si>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</si>
  <si>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</si>
  <si>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</si>
  <si>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</si>
  <si>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</si>
  <si>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</si>
  <si>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</si>
  <si>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</si>
  <si>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</si>
  <si>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</si>
  <si>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</si>
  <si>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</si>
  <si>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</si>
  <si>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</si>
  <si>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</si>
  <si>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</si>
  <si>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</si>
  <si>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</si>
  <si>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</si>
  <si>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</si>
  <si>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</si>
  <si>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</si>
  <si>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</si>
  <si>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</si>
  <si>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</si>
  <si>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</si>
  <si>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</si>
  <si>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</si>
  <si>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</si>
  <si>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</si>
  <si>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</si>
  <si>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</si>
  <si>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</si>
  <si>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</si>
  <si>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</si>
  <si>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</si>
  <si>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</si>
  <si>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</si>
  <si>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</si>
  <si>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</si>
  <si>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</si>
  <si>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</si>
  <si>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</si>
  <si>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</si>
  <si>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</si>
  <si>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</si>
  <si>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</si>
  <si>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</si>
  <si>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</si>
  <si>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</si>
  <si>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</si>
  <si>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</si>
  <si>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</si>
  <si>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</si>
  <si>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</si>
  <si>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</si>
  <si>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</si>
  <si>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</si>
  <si>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</si>
  <si>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</si>
  <si>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</si>
  <si>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</si>
  <si>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</si>
  <si>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</si>
  <si>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</si>
  <si>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</si>
  <si>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</si>
  <si>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</si>
  <si>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</si>
  <si>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</si>
  <si>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</si>
  <si>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</si>
  <si>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</si>
  <si>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</si>
  <si>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</si>
  <si>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</si>
  <si>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</si>
  <si>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</si>
  <si>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</si>
  <si>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</si>
  <si>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</si>
  <si>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</si>
  <si>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</si>
  <si>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</si>
  <si>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</si>
  <si>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</si>
  <si>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</si>
  <si>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</si>
  <si>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</si>
  <si>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</si>
  <si>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</si>
  <si>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</si>
  <si>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</si>
  <si>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</si>
  <si>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</si>
  <si>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</si>
  <si>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</si>
  <si>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</si>
  <si>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</si>
  <si>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</si>
  <si>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</si>
  <si>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</si>
  <si>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</si>
  <si>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</si>
  <si>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</si>
  <si>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</si>
  <si>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</si>
  <si>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</si>
  <si>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</si>
  <si>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</si>
  <si>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</si>
  <si>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</si>
  <si>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</si>
  <si>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</si>
  <si>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</si>
  <si>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</si>
  <si>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</si>
  <si>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</si>
  <si>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</si>
  <si>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</si>
  <si>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</si>
  <si>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</si>
  <si>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</si>
  <si>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</si>
  <si>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</si>
  <si>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</si>
  <si>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</si>
  <si>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</si>
  <si>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</si>
  <si>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</si>
  <si>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</si>
  <si>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</si>
  <si>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</si>
  <si>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</si>
  <si>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</si>
  <si>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</si>
  <si>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</si>
  <si>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</si>
  <si>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</si>
  <si>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</si>
  <si>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</si>
  <si>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</si>
  <si>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</si>
  <si>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</si>
  <si>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</si>
  <si>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</si>
  <si>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</si>
  <si>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</si>
  <si>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</si>
  <si>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</si>
  <si>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</si>
  <si>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</si>
  <si>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</si>
  <si>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</si>
  <si>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</si>
  <si>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</si>
  <si>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</si>
  <si>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</si>
  <si>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</si>
  <si>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</si>
  <si>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</si>
  <si>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</si>
  <si>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</si>
  <si>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</si>
  <si>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</si>
  <si>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</si>
  <si>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</si>
  <si>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</si>
  <si>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</si>
  <si>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</si>
  <si>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</si>
  <si>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</si>
  <si>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</si>
  <si>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</si>
  <si>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</si>
  <si>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</si>
  <si>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</si>
  <si>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</si>
  <si>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</si>
  <si>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</si>
  <si>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</si>
  <si>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</si>
  <si>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</si>
  <si>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</si>
  <si>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</si>
  <si>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</si>
  <si>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</si>
  <si>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</si>
  <si>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</si>
  <si>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</si>
  <si>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</si>
  <si>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</si>
  <si>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</si>
  <si>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</si>
  <si>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</si>
  <si>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</si>
  <si>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</si>
  <si>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</si>
  <si>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</si>
  <si>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</si>
  <si>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</si>
  <si>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</si>
  <si>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</si>
  <si>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</si>
  <si>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</si>
  <si>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</si>
  <si>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</si>
  <si>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</si>
  <si>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</si>
  <si>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</si>
  <si>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</si>
  <si>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</si>
  <si>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</si>
  <si>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</si>
  <si>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</si>
  <si>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</si>
  <si>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</si>
  <si>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</si>
  <si>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</si>
  <si>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</si>
  <si>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</si>
  <si>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</si>
  <si>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</si>
  <si>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</si>
  <si>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</si>
  <si>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</si>
  <si>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</si>
  <si>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</si>
  <si>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</si>
  <si>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</si>
  <si>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</si>
  <si>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</si>
  <si>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</si>
  <si>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</si>
  <si>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</si>
  <si>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</si>
  <si>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</si>
  <si>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</si>
  <si>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</si>
  <si>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</si>
  <si>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</si>
  <si>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</si>
  <si>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</si>
  <si>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</si>
  <si>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</si>
  <si>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</si>
  <si>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</si>
  <si>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</si>
  <si>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</si>
  <si>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</si>
  <si>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</si>
  <si>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</si>
  <si>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</si>
  <si>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</si>
  <si>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</si>
  <si>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</si>
  <si>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</si>
  <si>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</si>
  <si>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</si>
  <si>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</si>
  <si>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</si>
  <si>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</si>
  <si>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</si>
  <si>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</si>
  <si>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</si>
  <si>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</si>
  <si>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</si>
  <si>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</si>
  <si>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</si>
  <si>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</si>
  <si>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</si>
  <si>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</si>
  <si>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</si>
  <si>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</si>
  <si>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</si>
  <si>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</si>
  <si>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</si>
  <si>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</si>
  <si>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</si>
  <si>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</si>
  <si>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</si>
  <si>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</si>
  <si>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</si>
  <si>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</si>
  <si>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</si>
  <si>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</si>
  <si>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</si>
  <si>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</si>
  <si>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</si>
  <si>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</si>
  <si>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</si>
  <si>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</si>
  <si>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</si>
  <si>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</si>
  <si>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</si>
  <si>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</si>
  <si>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</si>
  <si>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</si>
  <si>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</si>
  <si>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</si>
  <si>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</si>
  <si>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</si>
  <si>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</si>
  <si>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</si>
  <si>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</si>
  <si>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</si>
  <si>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</si>
  <si>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</si>
  <si>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</si>
  <si>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</si>
  <si>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</si>
  <si>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</si>
  <si>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</si>
  <si>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</si>
  <si>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</si>
  <si>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</si>
  <si>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</si>
  <si>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</si>
  <si>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</si>
  <si>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</si>
  <si>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</si>
  <si>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</si>
  <si>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</si>
  <si>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</si>
  <si>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</si>
  <si>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</si>
  <si>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</si>
  <si>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</si>
  <si>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</si>
  <si>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</si>
  <si>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</si>
  <si>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</si>
  <si>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</si>
  <si>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</si>
  <si>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</si>
  <si>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</si>
  <si>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</si>
  <si>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</si>
  <si>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</si>
  <si>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</si>
  <si>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</si>
  <si>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</si>
  <si>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</si>
  <si>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</si>
  <si>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</si>
  <si>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</si>
  <si>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</si>
  <si>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</si>
  <si>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</si>
  <si>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</si>
  <si>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</si>
  <si>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</si>
  <si>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</si>
  <si>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</si>
  <si>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</si>
  <si>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</si>
  <si>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</si>
  <si>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</si>
  <si>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</si>
  <si>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</si>
  <si>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</si>
  <si>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</si>
  <si>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</si>
  <si>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</si>
  <si>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</si>
  <si>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</si>
  <si>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</si>
  <si>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</si>
  <si>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</si>
  <si>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</si>
  <si>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</si>
  <si>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</si>
  <si>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</si>
  <si>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</si>
  <si>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</si>
  <si>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</si>
  <si>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</si>
  <si>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</si>
  <si>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</si>
  <si>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</si>
  <si>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</si>
  <si>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</si>
  <si>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</si>
  <si>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</si>
  <si>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</si>
  <si>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</si>
  <si>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</si>
  <si>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</si>
  <si>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</si>
  <si>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</si>
  <si>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</si>
  <si>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</si>
  <si>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</si>
  <si>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</si>
  <si>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</si>
  <si>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</si>
  <si>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</si>
  <si>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</si>
  <si>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</si>
  <si>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</si>
  <si>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</si>
  <si>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</si>
  <si>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</si>
  <si>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</si>
  <si>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</si>
  <si>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</si>
  <si>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</si>
  <si>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</si>
  <si>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</si>
  <si>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</si>
  <si>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</si>
  <si>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</si>
  <si>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</si>
  <si>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</si>
  <si>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</si>
  <si>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</si>
  <si>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</si>
  <si>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</si>
  <si>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</si>
  <si>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</si>
  <si>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</si>
  <si>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</si>
  <si>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</si>
  <si>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</si>
  <si>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</si>
  <si>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</si>
  <si>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</si>
  <si>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</si>
  <si>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</si>
  <si>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</si>
  <si>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</si>
  <si>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</si>
  <si>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</si>
  <si>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</si>
  <si>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</si>
  <si>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</si>
  <si>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</si>
  <si>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</si>
  <si>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</si>
  <si>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</si>
  <si>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</si>
  <si>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</si>
  <si>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</si>
  <si>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</si>
  <si>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</si>
  <si>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</si>
  <si>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</si>
  <si>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</si>
  <si>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</si>
  <si>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</si>
  <si>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</si>
  <si>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</si>
  <si>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</si>
  <si>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</si>
  <si>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</si>
  <si>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</si>
  <si>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</si>
  <si>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</si>
  <si>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</si>
  <si>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</si>
  <si>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</si>
  <si>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</si>
  <si>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</si>
  <si>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</si>
  <si>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</si>
  <si>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</si>
  <si>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</si>
  <si>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</si>
  <si>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</si>
  <si>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</si>
  <si>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</si>
  <si>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</si>
  <si>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</si>
  <si>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</si>
  <si>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</si>
  <si>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</si>
  <si>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</si>
  <si>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</si>
  <si>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</si>
  <si>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</si>
  <si>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</si>
  <si>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</si>
  <si>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</si>
  <si>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</si>
  <si>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</si>
  <si>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</si>
  <si>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</si>
  <si>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</si>
  <si>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</si>
  <si>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</si>
  <si>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</si>
  <si>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</si>
  <si>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</si>
  <si>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</si>
  <si>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</si>
  <si>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</si>
  <si>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</si>
  <si>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</si>
  <si>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</si>
  <si>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</si>
  <si>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</si>
  <si>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</si>
  <si>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</si>
  <si>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</si>
  <si>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</si>
  <si>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</si>
  <si>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</si>
  <si>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</si>
  <si>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</si>
  <si>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</si>
  <si>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</si>
  <si>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</si>
  <si>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</si>
  <si>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</si>
  <si>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</si>
  <si>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</si>
  <si>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</si>
  <si>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</si>
  <si>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</si>
  <si>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</si>
  <si>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</si>
  <si>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</si>
  <si>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</si>
  <si>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</si>
  <si>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</si>
  <si>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</si>
  <si>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</si>
  <si>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</si>
  <si>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</si>
  <si>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</si>
  <si>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</si>
  <si>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</si>
  <si>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</si>
  <si>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</si>
  <si>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</si>
  <si>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</si>
  <si>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</si>
  <si>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</si>
  <si>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</si>
  <si>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</si>
  <si>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</si>
  <si>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</si>
  <si>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</si>
  <si>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</si>
  <si>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</si>
  <si>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</si>
  <si>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</si>
  <si>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</si>
  <si>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</si>
  <si>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</si>
  <si>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</si>
  <si>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</si>
  <si>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</si>
  <si>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</si>
  <si>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</si>
  <si>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</si>
  <si>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</si>
  <si>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</si>
  <si>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</si>
  <si>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</si>
  <si>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</si>
  <si>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</si>
  <si>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</si>
  <si>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</si>
  <si>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</si>
  <si>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</si>
  <si>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</si>
  <si>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</si>
  <si>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</si>
  <si>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</si>
  <si>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</si>
  <si>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</si>
  <si>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</si>
  <si>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</si>
  <si>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</si>
  <si>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</si>
  <si>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</si>
  <si>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</si>
  <si>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</si>
  <si>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</si>
  <si>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</si>
  <si>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</si>
  <si>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</si>
  <si>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</si>
  <si>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</si>
  <si>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</si>
  <si>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</si>
  <si>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</si>
  <si>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</si>
  <si>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</si>
  <si>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</si>
  <si>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</si>
  <si>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</si>
  <si>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</si>
  <si>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</si>
  <si>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</si>
  <si>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</si>
  <si>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</si>
  <si>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</si>
  <si>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</si>
  <si>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</si>
  <si>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</si>
  <si>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</si>
  <si>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</si>
  <si>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</si>
  <si>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</si>
  <si>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</si>
  <si>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</si>
  <si>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</si>
  <si>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</si>
  <si>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</si>
  <si>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</si>
  <si>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</si>
  <si>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</si>
  <si>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</si>
  <si>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</si>
  <si>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</si>
  <si>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</si>
  <si>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</si>
  <si>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</si>
  <si>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</si>
  <si>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</si>
  <si>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</si>
  <si>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</si>
  <si>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</si>
  <si>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</si>
  <si>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</si>
  <si>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</si>
  <si>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</si>
  <si>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</si>
  <si>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</si>
  <si>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</si>
  <si>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</si>
  <si>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</si>
  <si>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</si>
  <si>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</si>
  <si>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</si>
  <si>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</si>
  <si>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</si>
  <si>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</si>
  <si>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</si>
  <si>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</si>
  <si>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</si>
  <si>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</si>
  <si>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</si>
  <si>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</si>
  <si>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</si>
  <si>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</si>
  <si>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</si>
  <si>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</si>
  <si>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</si>
  <si>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</si>
  <si>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</si>
  <si>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</si>
  <si>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</si>
  <si>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</si>
  <si>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</si>
  <si>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</si>
  <si>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</si>
  <si>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</si>
  <si>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</si>
  <si>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</si>
  <si>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</si>
  <si>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</si>
  <si>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</si>
  <si>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</si>
  <si>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</si>
  <si>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</si>
  <si>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</si>
  <si>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</si>
  <si>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</si>
  <si>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</si>
  <si>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</si>
  <si>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</si>
  <si>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</si>
  <si>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</si>
  <si>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</si>
  <si>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</si>
  <si>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</si>
  <si>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</si>
  <si>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</si>
  <si>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</si>
  <si>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</si>
  <si>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</si>
  <si>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</si>
  <si>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</si>
  <si>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</si>
  <si>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</si>
  <si>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</si>
  <si>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</si>
  <si>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</si>
  <si>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</si>
  <si>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</si>
  <si>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</si>
  <si>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</si>
  <si>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</si>
  <si>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</si>
  <si>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</si>
  <si>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</si>
  <si>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</si>
  <si>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</si>
  <si>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</si>
  <si>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</si>
  <si>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</si>
  <si>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</si>
  <si>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</si>
  <si>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</si>
  <si>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</si>
  <si>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</si>
  <si>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</si>
  <si>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</si>
  <si>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</si>
  <si>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</si>
  <si>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</si>
  <si>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</si>
  <si>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</si>
  <si>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</si>
  <si>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</si>
  <si>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</si>
  <si>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</si>
  <si>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</si>
  <si>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</si>
  <si>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</si>
  <si>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</si>
  <si>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</si>
  <si>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</si>
  <si>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</si>
  <si>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</si>
  <si>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</si>
  <si>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</si>
  <si>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</si>
  <si>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</si>
  <si>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</si>
  <si>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</si>
  <si>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</si>
  <si>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</si>
  <si>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</si>
  <si>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</si>
  <si>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</si>
  <si>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</si>
  <si>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</si>
  <si>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</si>
  <si>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</si>
  <si>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</si>
  <si>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</si>
  <si>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</si>
  <si>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</si>
  <si>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</si>
  <si>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</si>
  <si>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</si>
  <si>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</si>
  <si>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</si>
  <si>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</si>
  <si>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</si>
  <si>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</si>
  <si>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</si>
  <si>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</si>
  <si>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</si>
  <si>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</si>
  <si>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</si>
  <si>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</si>
  <si>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</si>
  <si>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</si>
  <si>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</si>
  <si>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</si>
  <si>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</si>
  <si>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</si>
  <si>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</si>
  <si>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</si>
  <si>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</si>
  <si>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</si>
  <si>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</si>
  <si>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</si>
  <si>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</si>
  <si>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</si>
  <si>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</si>
  <si>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</si>
  <si>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</si>
  <si>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</si>
  <si>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</si>
  <si>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</si>
  <si>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</si>
  <si>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</si>
  <si>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</si>
  <si>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</si>
  <si>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</si>
  <si>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</si>
  <si>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</si>
  <si>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</si>
  <si>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</si>
  <si>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</si>
  <si>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</si>
  <si>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</si>
  <si>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</si>
  <si>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</si>
  <si>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</si>
  <si>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</si>
  <si>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</si>
  <si>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</si>
  <si>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</si>
  <si>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</si>
  <si>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</si>
  <si>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</si>
  <si>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</si>
  <si>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</si>
  <si>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</si>
  <si>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</si>
  <si>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</si>
  <si>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</si>
  <si>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</si>
  <si>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</si>
  <si>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</si>
  <si>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</si>
  <si>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</si>
  <si>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</si>
  <si>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</si>
  <si>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</si>
  <si>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</si>
  <si>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</si>
  <si>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</si>
  <si>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</si>
  <si>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</si>
  <si>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</si>
  <si>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</si>
  <si>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</si>
  <si>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</si>
  <si>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</si>
  <si>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</si>
  <si>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</si>
  <si>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</si>
  <si>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</si>
  <si>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</si>
  <si>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</si>
  <si>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</si>
  <si>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</si>
  <si>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</si>
  <si>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</si>
  <si>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</si>
  <si>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</si>
  <si>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</si>
  <si>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</si>
  <si>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</si>
  <si>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</si>
  <si>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</si>
  <si>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</si>
  <si>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</si>
  <si>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</si>
  <si>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</si>
  <si>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</si>
  <si>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</si>
  <si>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</si>
  <si>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</si>
  <si>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</si>
  <si>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</si>
  <si>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</si>
  <si>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</si>
  <si>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</si>
  <si>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</si>
  <si>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</si>
  <si>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</si>
  <si>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</si>
  <si>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</si>
  <si>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</si>
  <si>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</si>
  <si>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</si>
  <si>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</si>
  <si>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</si>
  <si>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</si>
  <si>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</si>
  <si>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</si>
  <si>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</si>
  <si>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</si>
  <si>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</si>
  <si>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</si>
  <si>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</si>
  <si>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</si>
  <si>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</si>
  <si>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</si>
  <si>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</si>
  <si>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</si>
  <si>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</si>
  <si>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</si>
  <si>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</si>
  <si>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</si>
  <si>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</si>
  <si>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</si>
  <si>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</si>
  <si>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</si>
  <si>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</si>
  <si>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</si>
  <si>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</si>
  <si>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</si>
  <si>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</si>
  <si>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</si>
  <si>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</si>
  <si>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</si>
  <si>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</si>
  <si>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</si>
  <si>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</si>
  <si>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</si>
  <si>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</si>
  <si>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</si>
  <si>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</si>
  <si>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</si>
  <si>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</si>
  <si>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</si>
  <si>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</si>
  <si>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</si>
  <si>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</si>
  <si>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</si>
  <si>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</si>
  <si>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</si>
  <si>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</si>
  <si>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</si>
  <si>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</si>
  <si>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</si>
  <si>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</si>
  <si>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</si>
  <si>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</si>
  <si>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</si>
  <si>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</si>
  <si>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</si>
  <si>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</si>
  <si>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</si>
  <si>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</si>
  <si>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</si>
  <si>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</si>
  <si>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</si>
  <si>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</si>
  <si>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</si>
  <si>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</si>
  <si>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</si>
  <si>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</si>
  <si>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</si>
  <si>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</si>
  <si>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</si>
  <si>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</si>
  <si>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</si>
  <si>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</si>
  <si>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</si>
  <si>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</si>
  <si>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</si>
  <si>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</si>
  <si>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</si>
  <si>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</si>
  <si>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</si>
  <si>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</si>
  <si>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</si>
  <si>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</si>
  <si>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</si>
  <si>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</si>
  <si>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</si>
  <si>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</si>
  <si>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</si>
  <si>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</si>
  <si>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</si>
  <si>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</si>
  <si>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</si>
  <si>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</si>
  <si>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</si>
  <si>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</si>
  <si>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</si>
  <si>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</si>
  <si>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</si>
  <si>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</si>
  <si>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</si>
  <si>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</si>
  <si>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</si>
  <si>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</si>
  <si>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</si>
  <si>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</si>
  <si>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</si>
  <si>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</si>
  <si>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</si>
  <si>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</si>
  <si>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</si>
  <si>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</si>
  <si>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</si>
  <si>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</si>
  <si>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</si>
  <si>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</si>
  <si>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</si>
  <si>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</si>
  <si>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</si>
  <si>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</si>
  <si>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</si>
  <si>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</si>
  <si>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</si>
  <si>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</si>
  <si>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</si>
  <si>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</si>
  <si>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</si>
  <si>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</si>
  <si>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</si>
  <si>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</si>
  <si>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</si>
  <si>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</si>
  <si>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</si>
  <si>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</si>
  <si>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</si>
  <si>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</si>
  <si>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</si>
  <si>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</si>
  <si>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</si>
  <si>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</si>
  <si>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</si>
  <si>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</si>
  <si>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</si>
  <si>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</si>
  <si>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</si>
  <si>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</si>
  <si>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</si>
  <si>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</si>
  <si>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</si>
  <si>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</si>
  <si>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</si>
  <si>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</si>
  <si>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</si>
  <si>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</si>
  <si>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</si>
  <si>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</si>
  <si>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</si>
  <si>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</si>
  <si>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</si>
  <si>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</si>
  <si>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</si>
  <si>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</si>
  <si>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</si>
  <si>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</si>
  <si>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</si>
  <si>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</si>
  <si>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</si>
  <si>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</si>
  <si>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</si>
  <si>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</si>
  <si>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</si>
  <si>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</si>
  <si>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</si>
  <si>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</si>
  <si>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</si>
  <si>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</si>
  <si>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</si>
  <si>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</si>
  <si>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</si>
  <si>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</si>
  <si>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</si>
  <si>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</si>
  <si>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</si>
  <si>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</si>
  <si>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</si>
  <si>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</si>
  <si>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</si>
  <si>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</si>
  <si>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</si>
  <si>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</si>
  <si>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</si>
  <si>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</si>
  <si>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</si>
  <si>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</si>
  <si>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</si>
  <si>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</si>
  <si>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</si>
  <si>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</si>
  <si>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</si>
  <si>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</si>
  <si>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</si>
  <si>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</si>
  <si>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</si>
  <si>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</si>
  <si>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</si>
  <si>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</si>
  <si>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</si>
  <si>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</si>
  <si>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</si>
  <si>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</si>
  <si>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</si>
  <si>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</si>
  <si>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</si>
  <si>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</si>
  <si>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</si>
  <si>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</si>
  <si>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</si>
  <si>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</si>
  <si>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</si>
  <si>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</si>
  <si>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</si>
  <si>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</si>
  <si>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</si>
  <si>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</si>
  <si>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</si>
  <si>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</si>
  <si>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</si>
  <si>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</si>
  <si>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</si>
  <si>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</si>
  <si>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</si>
  <si>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</si>
  <si>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</si>
  <si>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</si>
  <si>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</si>
  <si>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</si>
  <si>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</si>
  <si>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</si>
  <si>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</si>
  <si>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</si>
  <si>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</si>
  <si>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</si>
  <si>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</si>
  <si>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</si>
  <si>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</si>
  <si>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</si>
  <si>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</si>
  <si>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</si>
  <si>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</si>
  <si>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</si>
  <si>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</si>
  <si>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</si>
  <si>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</si>
  <si>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</si>
  <si>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</si>
  <si>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</si>
  <si>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</si>
  <si>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</si>
  <si>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</si>
  <si>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</si>
  <si>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</si>
  <si>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</si>
  <si>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</si>
  <si>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</si>
  <si>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</si>
  <si>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</si>
  <si>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</si>
  <si>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</si>
  <si>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</si>
  <si>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</si>
  <si>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</si>
  <si>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</si>
  <si>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</si>
  <si>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</si>
  <si>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</si>
  <si>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</si>
  <si>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</si>
  <si>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</si>
  <si>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</si>
  <si>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</si>
  <si>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</si>
  <si>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</si>
  <si>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</si>
  <si>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</si>
  <si>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</si>
  <si>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</si>
  <si>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</si>
  <si>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</si>
  <si>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</si>
  <si>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</si>
  <si>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</si>
  <si>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</si>
  <si>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</si>
  <si>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</si>
  <si>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</si>
  <si>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</si>
  <si>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</si>
  <si>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</si>
  <si>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</si>
  <si>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</si>
  <si>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</si>
  <si>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</si>
  <si>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</si>
  <si>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</si>
  <si>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</si>
  <si>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</si>
  <si>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</si>
  <si>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</si>
  <si>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</si>
  <si>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</si>
  <si>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</si>
  <si>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</si>
  <si>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</si>
  <si>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</si>
  <si>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</si>
  <si>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</si>
  <si>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</si>
  <si>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</si>
  <si>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</si>
  <si>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</si>
  <si>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</si>
  <si>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</si>
  <si>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</si>
  <si>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</si>
  <si>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</si>
  <si>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</si>
  <si>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</si>
  <si>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</si>
  <si>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</si>
  <si>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</si>
  <si>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</si>
  <si>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</si>
  <si>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</si>
  <si>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</si>
  <si>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</si>
  <si>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</si>
  <si>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</si>
  <si>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</si>
  <si>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</si>
  <si>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</si>
  <si>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</si>
  <si>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</si>
  <si>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</si>
  <si>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</si>
  <si>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</si>
  <si>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</si>
  <si>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</si>
  <si>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</si>
  <si>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</si>
  <si>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</si>
  <si>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</si>
  <si>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</si>
  <si>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</si>
  <si>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</si>
  <si>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</si>
  <si>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</si>
  <si>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</si>
  <si>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</si>
  <si>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</si>
  <si>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</si>
  <si>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</si>
  <si>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</si>
  <si>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</si>
  <si>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</si>
  <si>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</si>
  <si>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</si>
  <si>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</si>
  <si>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</si>
  <si>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</si>
  <si>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</si>
  <si>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</si>
  <si>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</si>
  <si>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</si>
  <si>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</si>
  <si>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</si>
  <si>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</si>
  <si>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</si>
  <si>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</si>
  <si>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</si>
  <si>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</si>
  <si>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</si>
  <si>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</si>
  <si>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</si>
  <si>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</si>
  <si>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</si>
  <si>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</si>
  <si>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</si>
  <si>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</si>
  <si>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</si>
  <si>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</si>
  <si>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</si>
  <si>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</si>
  <si>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</si>
  <si>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</si>
  <si>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</si>
  <si>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</si>
  <si>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</si>
  <si>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</si>
  <si>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</si>
  <si>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</si>
  <si>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</si>
  <si>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</si>
  <si>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</si>
  <si>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</si>
  <si>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</si>
  <si>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</si>
  <si>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</si>
  <si>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</si>
  <si>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</si>
  <si>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</si>
  <si>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</si>
  <si>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</si>
  <si>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</si>
  <si>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</si>
  <si>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</si>
  <si>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</si>
  <si>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</si>
  <si>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</si>
  <si>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</si>
  <si>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</si>
  <si>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</si>
  <si>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</si>
  <si>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</si>
  <si>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</si>
  <si>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</si>
  <si>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</si>
  <si>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</si>
  <si>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</si>
  <si>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</si>
  <si>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</si>
  <si>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</si>
  <si>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</si>
  <si>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</si>
  <si>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</si>
  <si>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</si>
  <si>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</si>
  <si>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</si>
  <si>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</si>
  <si>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</si>
  <si>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</si>
  <si>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</si>
  <si>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</si>
  <si>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</si>
  <si>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</si>
  <si>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</si>
  <si>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</si>
  <si>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</si>
  <si>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</si>
  <si>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</si>
  <si>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</si>
  <si>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</si>
  <si>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</si>
  <si>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</si>
  <si>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</si>
  <si>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</si>
  <si>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</si>
  <si>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</si>
  <si>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</si>
  <si>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</si>
  <si>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</si>
  <si>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</si>
  <si>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</si>
  <si>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</si>
  <si>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</si>
  <si>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</si>
  <si>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</si>
  <si>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</si>
  <si>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</si>
  <si>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</si>
  <si>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</si>
  <si>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</si>
  <si>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</si>
  <si>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</si>
  <si>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</si>
  <si>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</si>
  <si>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</si>
  <si>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</si>
  <si>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</si>
  <si>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</si>
  <si>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</si>
  <si>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</si>
  <si>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</si>
  <si>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</si>
  <si>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</si>
  <si>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</si>
  <si>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</si>
  <si>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</si>
  <si>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</si>
  <si>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</si>
  <si>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</si>
  <si>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</si>
  <si>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</si>
  <si>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</si>
  <si>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</si>
  <si>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</si>
  <si>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</si>
  <si>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</si>
  <si>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</si>
  <si>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</si>
  <si>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</si>
  <si>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</si>
  <si>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</si>
  <si>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</si>
  <si>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</si>
  <si>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</si>
  <si>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</si>
  <si>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</si>
  <si>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</si>
  <si>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</si>
  <si>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</si>
  <si>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</si>
  <si>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</si>
  <si>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</si>
  <si>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</si>
  <si>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</si>
  <si>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</si>
  <si>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</si>
  <si>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</si>
  <si>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</si>
  <si>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</si>
  <si>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</si>
  <si>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</si>
  <si>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</si>
  <si>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</si>
  <si>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</si>
  <si>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</si>
  <si>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</si>
  <si>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</si>
  <si>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</si>
  <si>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</si>
  <si>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</si>
  <si>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</si>
  <si>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</si>
  <si>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</si>
  <si>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</si>
  <si>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</si>
  <si>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</si>
  <si>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</si>
  <si>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</si>
  <si>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</si>
  <si>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</si>
  <si>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</si>
  <si>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</si>
  <si>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</si>
  <si>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</si>
  <si>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</si>
  <si>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</si>
  <si>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</si>
  <si>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</si>
  <si>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</si>
  <si>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</si>
  <si>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</si>
  <si>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</si>
  <si>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</si>
  <si>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</si>
  <si>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</si>
  <si>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</si>
  <si>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</si>
  <si>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</si>
  <si>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</si>
  <si>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</si>
  <si>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</si>
  <si>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</si>
  <si>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</si>
  <si>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</si>
  <si>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</si>
  <si>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</si>
  <si>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</si>
  <si>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</si>
  <si>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</si>
  <si>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</si>
  <si>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</si>
  <si>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</si>
  <si>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</si>
  <si>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</si>
  <si>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</si>
  <si>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</si>
  <si>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</si>
  <si>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</si>
  <si>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</si>
  <si>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</si>
  <si>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</si>
  <si>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</si>
  <si>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</si>
  <si>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</si>
  <si>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</si>
  <si>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</si>
  <si>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</si>
  <si>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</si>
  <si>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</si>
  <si>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</si>
  <si>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</si>
  <si>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</si>
  <si>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</si>
  <si>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</si>
  <si>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</si>
  <si>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</si>
  <si>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</si>
  <si>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</si>
  <si>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</si>
  <si>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</si>
  <si>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</si>
  <si>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</si>
  <si>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</si>
  <si>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</si>
  <si>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</si>
  <si>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</si>
  <si>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</si>
  <si>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</si>
  <si>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</si>
  <si>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</si>
  <si>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</si>
  <si>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</si>
  <si>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</si>
  <si>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</si>
  <si>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</si>
  <si>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</si>
  <si>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</si>
  <si>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</si>
  <si>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</si>
  <si>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</si>
  <si>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</si>
  <si>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</si>
  <si>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</si>
  <si>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</si>
  <si>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</si>
  <si>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</si>
  <si>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</si>
  <si>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</si>
  <si>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</si>
  <si>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</si>
  <si>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</si>
  <si>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</si>
  <si>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</si>
  <si>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</si>
  <si>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</si>
  <si>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</si>
  <si>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</si>
  <si>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</si>
  <si>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</si>
  <si>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</si>
  <si>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</si>
  <si>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</si>
  <si>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</si>
  <si>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</si>
  <si>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</si>
  <si>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</si>
  <si>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</si>
  <si>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</si>
  <si>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</si>
  <si>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</si>
  <si>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</si>
  <si>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</si>
  <si>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</si>
  <si>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</si>
  <si>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</si>
  <si>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</si>
  <si>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</si>
  <si>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</si>
  <si>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</si>
  <si>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</si>
  <si>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</si>
  <si>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</si>
  <si>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</si>
  <si>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</si>
  <si>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</si>
  <si>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</si>
  <si>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</si>
  <si>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</si>
  <si>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</si>
  <si>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</si>
  <si>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</si>
  <si>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</si>
  <si>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</si>
  <si>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</si>
  <si>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</si>
  <si>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</si>
  <si>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</si>
  <si>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</si>
  <si>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</si>
  <si>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</si>
  <si>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</si>
  <si>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</si>
  <si>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</si>
  <si>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</si>
  <si>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</si>
  <si>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</si>
  <si>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</si>
  <si>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</si>
  <si>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</si>
  <si>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</si>
  <si>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</si>
  <si>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</si>
  <si>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</si>
  <si>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</si>
  <si>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</si>
  <si>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</si>
  <si>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</si>
  <si>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</si>
  <si>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</si>
  <si>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</si>
  <si>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</si>
  <si>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</si>
  <si>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</si>
  <si>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</si>
  <si>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</si>
  <si>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</si>
  <si>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</si>
  <si>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</si>
  <si>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</si>
  <si>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</si>
  <si>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</si>
  <si>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</si>
  <si>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</si>
  <si>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</si>
  <si>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</si>
  <si>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</si>
  <si>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</si>
  <si>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</si>
  <si>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</si>
  <si>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</si>
  <si>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</si>
  <si>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</si>
  <si>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</si>
  <si>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</si>
  <si>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</si>
  <si>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</si>
  <si>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</si>
  <si>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</si>
  <si>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</si>
  <si>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</si>
  <si>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</si>
  <si>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</si>
  <si>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</si>
  <si>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</si>
  <si>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</si>
  <si>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</si>
  <si>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</si>
  <si>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</si>
  <si>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</si>
  <si>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</si>
  <si>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</si>
  <si>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</si>
  <si>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</si>
  <si>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</si>
  <si>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</si>
  <si>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</si>
  <si>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</si>
  <si>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</si>
  <si>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</si>
  <si>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</si>
  <si>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</si>
  <si>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</si>
  <si>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</si>
  <si>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</si>
  <si>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</si>
  <si>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</si>
  <si>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</si>
  <si>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</si>
  <si>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</si>
  <si>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</si>
  <si>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</si>
  <si>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</si>
  <si>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</si>
  <si>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</si>
  <si>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</si>
  <si>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</si>
  <si>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</si>
  <si>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</si>
  <si>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</si>
  <si>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</si>
  <si>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</si>
  <si>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</si>
  <si>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</si>
  <si>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</si>
  <si>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</si>
  <si>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</si>
  <si>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</si>
  <si>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</si>
  <si>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</si>
  <si>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</si>
  <si>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</si>
  <si>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</si>
  <si>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</si>
  <si>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</si>
  <si>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</si>
  <si>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</si>
  <si>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</si>
  <si>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</si>
  <si>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</si>
  <si>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</si>
  <si>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</si>
  <si>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</si>
  <si>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</si>
  <si>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</si>
  <si>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</si>
  <si>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</si>
  <si>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</si>
  <si>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</si>
  <si>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</si>
  <si>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</si>
  <si>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</si>
  <si>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</si>
  <si>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</si>
  <si>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</si>
  <si>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</si>
  <si>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</si>
  <si>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</si>
  <si>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</si>
  <si>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</si>
  <si>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</si>
  <si>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</si>
  <si>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</si>
  <si>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</si>
  <si>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</si>
  <si>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</si>
  <si>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</si>
  <si>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</si>
  <si>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</si>
  <si>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</si>
  <si>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</si>
  <si>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</si>
  <si>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</si>
  <si>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</si>
  <si>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</si>
  <si>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</si>
  <si>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</si>
  <si>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</si>
  <si>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</si>
  <si>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</si>
  <si>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</si>
  <si>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</si>
  <si>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</si>
  <si>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</si>
  <si>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</si>
  <si>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</si>
  <si>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</si>
  <si>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</si>
  <si>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</si>
  <si>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</si>
  <si>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</si>
  <si>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</si>
  <si>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</si>
  <si>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</si>
  <si>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</si>
  <si>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</si>
  <si>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</si>
  <si>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</si>
  <si>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</si>
  <si>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</si>
  <si>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</si>
  <si>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</si>
  <si>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</si>
  <si>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</si>
  <si>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</si>
  <si>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</si>
  <si>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</si>
  <si>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</si>
  <si>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</si>
  <si>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</si>
  <si>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</si>
  <si>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</si>
  <si>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</si>
  <si>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</si>
  <si>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</si>
  <si>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</si>
  <si>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</si>
  <si>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</si>
  <si>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</si>
  <si>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</si>
  <si>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</si>
  <si>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</si>
  <si>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</si>
  <si>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</si>
  <si>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</si>
  <si>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</si>
  <si>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</si>
  <si>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</si>
  <si>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</si>
  <si>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</si>
  <si>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</si>
  <si>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</si>
  <si>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</si>
  <si>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</si>
  <si>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</si>
  <si>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</si>
  <si>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</si>
  <si>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</si>
  <si>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</si>
  <si>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</si>
  <si>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</si>
  <si>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</si>
  <si>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</si>
  <si>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</si>
  <si>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</si>
  <si>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</si>
  <si>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</si>
  <si>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</si>
  <si>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</si>
  <si>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</si>
  <si>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</si>
  <si>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</si>
  <si>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</si>
  <si>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</si>
  <si>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</si>
  <si>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</si>
  <si>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</si>
  <si>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</si>
  <si>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</si>
  <si>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</si>
  <si>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</si>
  <si>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</si>
  <si>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</si>
  <si>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</si>
  <si>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</si>
  <si>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</si>
  <si>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</si>
  <si>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</si>
  <si>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</si>
  <si>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</si>
  <si>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</si>
  <si>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</si>
  <si>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</si>
  <si>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</si>
  <si>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</si>
  <si>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</si>
  <si>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</si>
  <si>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</si>
  <si>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</si>
  <si>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</si>
  <si>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</si>
  <si>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</si>
  <si>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</si>
  <si>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</si>
  <si>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</si>
  <si>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</si>
  <si>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</si>
  <si>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</si>
  <si>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</si>
  <si>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</si>
  <si>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</si>
  <si>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</si>
  <si>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</si>
  <si>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</si>
  <si>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</si>
  <si>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</si>
  <si>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</si>
  <si>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</si>
  <si>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</si>
  <si>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</si>
  <si>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</si>
  <si>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</si>
  <si>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</si>
  <si>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</si>
  <si>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</si>
  <si>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</si>
  <si>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</si>
  <si>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</si>
  <si>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</si>
  <si>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</si>
  <si>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</si>
  <si>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</si>
  <si>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</si>
  <si>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</si>
  <si>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</si>
  <si>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</si>
  <si>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</si>
  <si>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</si>
  <si>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</si>
  <si>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</si>
  <si>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</si>
  <si>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</si>
  <si>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</si>
  <si>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</si>
  <si>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</si>
  <si>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</si>
  <si>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</si>
  <si>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</si>
  <si>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</si>
  <si>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</si>
  <si>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</si>
  <si>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</si>
  <si>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</si>
  <si>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</si>
  <si>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</si>
  <si>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</si>
  <si>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</si>
  <si>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</si>
  <si>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</si>
  <si>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</si>
  <si>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</si>
  <si>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</si>
  <si>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</si>
  <si>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</si>
  <si>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</si>
  <si>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</si>
  <si>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</si>
  <si>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</si>
  <si>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</si>
  <si>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</si>
  <si>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</si>
  <si>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</si>
  <si>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</si>
  <si>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</si>
  <si>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</si>
  <si>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</si>
  <si>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</si>
  <si>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</si>
  <si>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</si>
  <si>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</si>
  <si>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</si>
  <si>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</si>
  <si>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</si>
  <si>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</si>
  <si>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</si>
  <si>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</si>
  <si>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</si>
  <si>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</si>
  <si>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</si>
  <si>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</si>
  <si>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</si>
  <si>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</si>
  <si>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</si>
  <si>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</si>
  <si>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</si>
  <si>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</si>
  <si>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</si>
  <si>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</si>
  <si>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</si>
  <si>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</si>
  <si>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</si>
  <si>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</si>
  <si>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</si>
  <si>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</si>
  <si>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</si>
  <si>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</si>
  <si>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</si>
  <si>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</si>
  <si>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</si>
  <si>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</si>
  <si>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</si>
  <si>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</si>
  <si>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</si>
  <si>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</si>
  <si>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</si>
  <si>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</si>
  <si>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</si>
  <si>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</si>
  <si>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</si>
  <si>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</si>
  <si>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</si>
  <si>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</si>
  <si>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</si>
  <si>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</si>
  <si>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</si>
  <si>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</si>
  <si>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</si>
  <si>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</si>
  <si>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</si>
  <si>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</si>
  <si>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</si>
  <si>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</si>
  <si>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</si>
  <si>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</si>
  <si>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</si>
  <si>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</si>
  <si>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</si>
  <si>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</si>
  <si>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</si>
  <si>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</si>
  <si>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</si>
  <si>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</si>
  <si>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</si>
  <si>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</si>
  <si>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</si>
  <si>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</si>
  <si>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</si>
  <si>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</si>
  <si>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</si>
  <si>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</si>
  <si>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</si>
  <si>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</si>
  <si>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</si>
  <si>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</si>
  <si>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</si>
  <si>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</si>
  <si>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</si>
  <si>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</si>
  <si>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</si>
  <si>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</si>
  <si>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</si>
  <si>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</si>
  <si>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</si>
  <si>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</si>
  <si>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</si>
  <si>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</si>
  <si>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</si>
  <si>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</si>
  <si>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</si>
  <si>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</si>
  <si>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</si>
  <si>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</si>
  <si>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</si>
  <si>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</si>
  <si>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</si>
  <si>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</si>
  <si>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</si>
  <si>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</si>
  <si>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</si>
  <si>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</si>
  <si>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</si>
  <si>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</si>
  <si>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</si>
  <si>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</si>
  <si>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</si>
  <si>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</si>
  <si>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</si>
  <si>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</si>
  <si>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</si>
  <si>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</si>
  <si>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</si>
  <si>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</si>
  <si>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</si>
  <si>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</si>
  <si>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</si>
  <si>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</si>
  <si>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</si>
  <si>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</si>
  <si>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</si>
  <si>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</si>
  <si>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</si>
  <si>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</si>
  <si>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</si>
  <si>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</si>
  <si>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</si>
  <si>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</si>
  <si>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</si>
  <si>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</si>
  <si>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</si>
  <si>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</si>
  <si>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</si>
  <si>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</si>
  <si>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</si>
  <si>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</si>
  <si>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</si>
  <si>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</si>
  <si>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</si>
  <si>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</si>
  <si>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</si>
  <si>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</si>
  <si>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</si>
  <si>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</si>
  <si>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</si>
  <si>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</si>
  <si>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</si>
  <si>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</si>
  <si>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</si>
  <si>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</si>
  <si>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</si>
  <si>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</si>
  <si>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</si>
  <si>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</si>
  <si>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</si>
  <si>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</si>
  <si>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</si>
  <si>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</si>
  <si>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</si>
  <si>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</si>
  <si>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</si>
  <si>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</si>
  <si>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</si>
  <si>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</si>
  <si>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</si>
  <si>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</si>
  <si>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</si>
  <si>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</si>
  <si>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</si>
  <si>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</si>
  <si>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</si>
  <si>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</si>
  <si>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</si>
  <si>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</si>
  <si>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</si>
  <si>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</si>
  <si>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</si>
  <si>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</si>
  <si>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</si>
  <si>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</si>
  <si>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</si>
  <si>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</si>
  <si>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</si>
  <si>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</si>
  <si>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</si>
  <si>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</si>
  <si>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</si>
  <si>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</si>
  <si>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</si>
  <si>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</si>
  <si>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</si>
  <si>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</si>
  <si>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</si>
  <si>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</si>
  <si>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</si>
  <si>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</si>
  <si>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</si>
  <si>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</si>
  <si>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</si>
  <si>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</si>
  <si>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</si>
  <si>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</si>
  <si>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</si>
  <si>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</si>
  <si>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</si>
  <si>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</si>
  <si>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</si>
  <si>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</si>
  <si>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</si>
  <si>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</si>
  <si>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</si>
  <si>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</si>
  <si>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</si>
  <si>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</si>
  <si>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</si>
  <si>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</si>
  <si>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</si>
  <si>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</si>
  <si>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</si>
  <si>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</si>
  <si>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</si>
  <si>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</si>
  <si>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</si>
  <si>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</si>
  <si>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</si>
  <si>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</si>
  <si>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</si>
  <si>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</si>
  <si>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</si>
  <si>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</si>
  <si>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</si>
  <si>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</si>
  <si>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</si>
  <si>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</si>
  <si>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</si>
  <si>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</si>
  <si>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</si>
  <si>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</si>
  <si>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</si>
  <si>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</si>
  <si>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</si>
  <si>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</si>
  <si>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</si>
  <si>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</si>
  <si>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</si>
  <si>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</si>
  <si>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</si>
  <si>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</si>
  <si>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</si>
  <si>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</si>
  <si>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</si>
  <si>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</si>
  <si>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</si>
  <si>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</si>
  <si>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</si>
  <si>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</si>
  <si>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</si>
  <si>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</si>
  <si>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</si>
  <si>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</si>
  <si>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</si>
  <si>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</si>
  <si>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</si>
  <si>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</si>
  <si>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</si>
  <si>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</si>
  <si>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</si>
  <si>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</si>
  <si>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</si>
  <si>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</si>
  <si>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</si>
  <si>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</si>
  <si>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</si>
  <si>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</si>
  <si>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</si>
  <si>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</si>
  <si>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</si>
  <si>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</si>
  <si>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</si>
  <si>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</si>
  <si>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</si>
  <si>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</si>
  <si>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</si>
  <si>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</si>
  <si>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</si>
  <si>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</si>
  <si>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</si>
  <si>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</si>
  <si>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</si>
  <si>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</si>
  <si>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</si>
  <si>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</si>
  <si>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</si>
  <si>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</si>
  <si>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</si>
  <si>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</si>
  <si>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</si>
  <si>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</si>
  <si>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</si>
  <si>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</si>
  <si>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</si>
  <si>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</si>
  <si>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</si>
  <si>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</si>
  <si>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</si>
  <si>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</si>
  <si>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</si>
  <si>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</si>
  <si>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</si>
  <si>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</si>
  <si>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</si>
  <si>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</si>
  <si>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</si>
  <si>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</si>
  <si>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</si>
  <si>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</si>
  <si>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</si>
  <si>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</si>
  <si>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</si>
  <si>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</si>
  <si>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</si>
  <si>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</si>
  <si>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</si>
  <si>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</si>
  <si>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</si>
  <si>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</si>
  <si>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</si>
  <si>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</si>
  <si>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</si>
  <si>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</si>
  <si>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</si>
  <si>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</si>
  <si>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</si>
  <si>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</si>
  <si>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</si>
  <si>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</si>
  <si>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</si>
  <si>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</si>
  <si>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</si>
  <si>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</si>
  <si>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</si>
  <si>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</si>
  <si>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</si>
  <si>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</si>
  <si>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</si>
  <si>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</si>
  <si>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</si>
  <si>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</si>
  <si>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</si>
  <si>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</si>
  <si>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</si>
  <si>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</si>
  <si>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</si>
  <si>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</si>
  <si>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</si>
  <si>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</si>
  <si>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</si>
  <si>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</si>
  <si>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</si>
  <si>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</si>
  <si>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</si>
  <si>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</si>
  <si>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</si>
  <si>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</si>
  <si>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</si>
  <si>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</si>
  <si>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</si>
  <si>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</si>
  <si>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</si>
  <si>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</si>
  <si>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</si>
  <si>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</si>
  <si>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</si>
  <si>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</si>
  <si>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</si>
  <si>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</si>
  <si>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</si>
  <si>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</si>
  <si>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</si>
  <si>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</si>
  <si>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</si>
  <si>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</si>
  <si>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</si>
  <si>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</si>
  <si>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</si>
  <si>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</si>
  <si>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</si>
  <si>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</si>
  <si>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</si>
  <si>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</si>
  <si>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</si>
  <si>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</si>
  <si>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</si>
  <si>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</si>
  <si>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</si>
  <si>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</si>
  <si>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</si>
  <si>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</si>
  <si>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</si>
  <si>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</si>
  <si>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</si>
  <si>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</si>
  <si>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</si>
  <si>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</si>
  <si>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</si>
  <si>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</si>
  <si>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</si>
  <si>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</si>
  <si>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</si>
  <si>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</si>
  <si>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</si>
  <si>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</si>
  <si>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</si>
  <si>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</si>
  <si>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</si>
  <si>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</si>
  <si>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</si>
  <si>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</si>
  <si>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</si>
  <si>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</si>
  <si>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</si>
  <si>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</si>
  <si>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</si>
  <si>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</si>
  <si>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</si>
  <si>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</si>
  <si>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</si>
  <si>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</si>
  <si>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</si>
  <si>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</si>
  <si>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</si>
  <si>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</si>
  <si>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</si>
  <si>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</si>
  <si>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</si>
  <si>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</si>
  <si>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</si>
  <si>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</si>
  <si>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</si>
  <si>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</si>
  <si>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</si>
  <si>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</si>
  <si>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</si>
  <si>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</si>
  <si>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</si>
  <si>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</si>
  <si>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</si>
  <si>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</si>
  <si>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</si>
  <si>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</si>
  <si>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</si>
  <si>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</si>
  <si>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</si>
  <si>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</si>
  <si>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</si>
  <si>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</si>
  <si>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</si>
  <si>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</si>
  <si>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</si>
  <si>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</si>
  <si>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</si>
  <si>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</si>
  <si>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</si>
  <si>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</si>
  <si>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</si>
  <si>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</si>
  <si>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</si>
  <si>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</si>
  <si>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</si>
  <si>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</si>
  <si>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</si>
  <si>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</si>
  <si>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</si>
  <si>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</si>
  <si>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</si>
  <si>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</si>
  <si>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</si>
  <si>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</si>
  <si>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</si>
  <si>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</si>
  <si>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</si>
  <si>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</si>
  <si>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</si>
  <si>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</si>
  <si>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</si>
  <si>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</si>
  <si>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</si>
  <si>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</si>
  <si>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</si>
  <si>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</si>
  <si>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</si>
  <si>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</si>
  <si>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</si>
  <si>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</si>
  <si>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</si>
  <si>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</si>
  <si>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</si>
  <si>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</si>
  <si>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</si>
  <si>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</si>
  <si>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</si>
  <si>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</si>
  <si>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</si>
  <si>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</si>
  <si>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</si>
  <si>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</si>
  <si>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</si>
  <si>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</si>
  <si>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</si>
  <si>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</si>
  <si>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</si>
  <si>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</si>
  <si>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</si>
  <si>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</si>
  <si>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</si>
  <si>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</si>
  <si>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</si>
  <si>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</si>
  <si>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</si>
  <si>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</si>
  <si>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</si>
  <si>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</si>
  <si>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</si>
  <si>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</si>
  <si>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</si>
  <si>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</si>
  <si>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</si>
  <si>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</si>
  <si>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</si>
  <si>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</si>
  <si>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</si>
  <si>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</si>
  <si>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</si>
  <si>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</si>
  <si>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</si>
  <si>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</si>
  <si>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</si>
  <si>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</si>
  <si>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</si>
  <si>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</si>
  <si>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</si>
  <si>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</si>
  <si>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</si>
  <si>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</si>
  <si>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</si>
  <si>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</si>
  <si>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</si>
  <si>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</si>
  <si>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</si>
  <si>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</si>
  <si>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</si>
  <si>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</si>
  <si>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</si>
  <si>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</si>
  <si>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</si>
  <si>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</si>
  <si>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</si>
  <si>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</si>
  <si>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</si>
  <si>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</si>
  <si>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</si>
  <si>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</si>
  <si>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</si>
  <si>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</si>
  <si>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</si>
  <si>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</si>
  <si>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</si>
  <si>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</si>
  <si>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</si>
  <si>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</si>
  <si>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</si>
  <si>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</si>
  <si>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</si>
  <si>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</si>
  <si>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</si>
  <si>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</si>
  <si>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</si>
  <si>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</si>
  <si>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</si>
  <si>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</si>
  <si>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</si>
  <si>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</si>
  <si>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</si>
  <si>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</si>
  <si>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</si>
  <si>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</si>
  <si>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</si>
  <si>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</si>
  <si>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</si>
  <si>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</si>
  <si>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</si>
  <si>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</si>
  <si>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</si>
  <si>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</si>
  <si>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</si>
  <si>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</si>
  <si>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</si>
  <si>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</si>
  <si>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</si>
  <si>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</si>
  <si>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</si>
  <si>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</si>
  <si>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</si>
  <si>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</si>
  <si>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</si>
  <si>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</si>
  <si>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</si>
  <si>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</si>
  <si>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</si>
  <si>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</si>
  <si>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</si>
  <si>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</si>
  <si>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</si>
  <si>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</si>
  <si>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</si>
  <si>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</si>
  <si>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</si>
  <si>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</si>
  <si>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</si>
  <si>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</si>
  <si>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</si>
  <si>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</si>
  <si>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</si>
  <si>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</si>
  <si>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</si>
  <si>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</si>
  <si>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</si>
  <si>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</si>
  <si>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</si>
  <si>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</si>
  <si>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</si>
  <si>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</si>
  <si>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</si>
  <si>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</si>
  <si>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</si>
  <si>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</si>
  <si>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</si>
  <si>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</si>
  <si>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</si>
  <si>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</si>
  <si>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</si>
  <si>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</si>
  <si>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</si>
  <si>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</si>
  <si>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</si>
  <si>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</si>
  <si>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</si>
  <si>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</si>
  <si>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</si>
  <si>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</si>
  <si>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</si>
  <si>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</si>
  <si>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</si>
  <si>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</si>
  <si>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</si>
  <si>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</si>
  <si>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</si>
  <si>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</si>
  <si>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</si>
  <si>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</si>
  <si>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</si>
  <si>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</si>
  <si>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</si>
  <si>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</si>
  <si>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</si>
  <si>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</si>
  <si>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</si>
  <si>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</si>
  <si>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</si>
  <si>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</si>
  <si>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</si>
  <si>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</si>
  <si>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</si>
  <si>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</si>
  <si>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</si>
  <si>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</si>
  <si>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</si>
  <si>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</si>
  <si>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</si>
  <si>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</si>
  <si>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</si>
  <si>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</si>
  <si>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</si>
  <si>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</si>
  <si>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</si>
  <si>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</si>
  <si>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</si>
  <si>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</si>
  <si>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</si>
  <si>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</si>
  <si>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</si>
  <si>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</si>
  <si>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</si>
  <si>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</si>
  <si>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</si>
  <si>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</si>
  <si>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</si>
  <si>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</si>
  <si>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</si>
  <si>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</si>
  <si>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</si>
  <si>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</si>
  <si>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</si>
  <si>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</si>
  <si>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</si>
  <si>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</si>
  <si>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</si>
  <si>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</si>
  <si>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</si>
  <si>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</si>
  <si>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</si>
  <si>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</si>
  <si>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</si>
  <si>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</si>
  <si>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</si>
  <si>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</si>
  <si>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</si>
  <si>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</si>
  <si>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</si>
  <si>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</si>
  <si>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</si>
  <si>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</si>
  <si>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</si>
  <si>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</si>
  <si>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</si>
  <si>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</si>
  <si>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</si>
  <si>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</si>
  <si>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</si>
  <si>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</si>
  <si>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</si>
  <si>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</si>
  <si>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</si>
  <si>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</si>
  <si>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</si>
  <si>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</si>
  <si>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</si>
  <si>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</si>
  <si>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</si>
  <si>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</si>
  <si>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</si>
  <si>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</si>
  <si>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</si>
  <si>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</si>
  <si>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</si>
  <si>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</si>
  <si>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</si>
  <si>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</si>
  <si>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</si>
  <si>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</si>
  <si>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</si>
  <si>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</si>
  <si>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</si>
  <si>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</si>
  <si>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</si>
  <si>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</si>
  <si>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</si>
  <si>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</si>
  <si>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</si>
  <si>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</si>
  <si>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</si>
  <si>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</si>
  <si>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</si>
  <si>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</si>
  <si>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</si>
  <si>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</si>
  <si>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</si>
  <si>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</si>
  <si>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</si>
  <si>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</si>
  <si>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</si>
  <si>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</si>
  <si>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</si>
  <si>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</si>
  <si>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</si>
  <si>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</si>
  <si>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</si>
  <si>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</si>
  <si>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</si>
  <si>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</si>
  <si>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</si>
  <si>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</si>
  <si>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</si>
  <si>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</si>
  <si>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</si>
  <si>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</si>
  <si>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</si>
  <si>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</si>
  <si>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</si>
  <si>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</si>
  <si>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</si>
  <si>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</si>
  <si>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</si>
  <si>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</si>
  <si>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</si>
  <si>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</si>
  <si>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</si>
  <si>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</si>
  <si>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</si>
  <si>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</si>
  <si>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</si>
  <si>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</si>
  <si>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</si>
  <si>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</si>
  <si>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</si>
  <si>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</si>
  <si>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</si>
  <si>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</si>
  <si>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</si>
  <si>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</si>
  <si>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</si>
  <si>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</si>
  <si>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</si>
  <si>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</si>
  <si>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</si>
  <si>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</si>
  <si>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</si>
  <si>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</si>
  <si>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</si>
  <si>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</si>
  <si>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</si>
  <si>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</si>
  <si>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</si>
  <si>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</si>
  <si>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</si>
  <si>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</si>
  <si>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</si>
  <si>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</si>
  <si>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</si>
  <si>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</si>
  <si>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</si>
  <si>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</si>
  <si>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</si>
  <si>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</si>
  <si>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</si>
  <si>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</si>
  <si>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</si>
  <si>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</si>
  <si>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</si>
  <si>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</si>
  <si>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</si>
  <si>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</si>
  <si>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</si>
  <si>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</si>
  <si>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</si>
  <si>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</si>
  <si>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</si>
  <si>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</si>
  <si>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</si>
  <si>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</si>
  <si>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</si>
  <si>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</si>
  <si>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</si>
  <si>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</si>
  <si>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</si>
  <si>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</si>
  <si>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</si>
  <si>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</si>
  <si>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</si>
  <si>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</si>
  <si>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</si>
  <si>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</si>
  <si>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</si>
  <si>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</si>
  <si>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</si>
  <si>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</si>
  <si>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</si>
  <si>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</si>
  <si>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</si>
  <si>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</si>
  <si>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</si>
  <si>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</si>
  <si>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</si>
  <si>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</si>
  <si>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</si>
  <si>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</si>
  <si>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</si>
  <si>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</si>
  <si>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</si>
  <si>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</si>
  <si>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</si>
  <si>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</si>
  <si>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</si>
  <si>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</si>
  <si>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</si>
  <si>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</si>
  <si>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</si>
  <si>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</si>
  <si>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</si>
  <si>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</si>
  <si>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</si>
  <si>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</si>
  <si>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</si>
  <si>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</si>
  <si>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</si>
  <si>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</si>
  <si>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</si>
  <si>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</si>
  <si>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</si>
  <si>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</si>
  <si>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</si>
  <si>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</si>
  <si>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</si>
  <si>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</si>
  <si>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</si>
  <si>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</si>
  <si>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</si>
  <si>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</si>
  <si>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</si>
  <si>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</si>
  <si>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</si>
  <si>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</si>
  <si>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</si>
  <si>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</si>
  <si>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</si>
  <si>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</si>
  <si>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</si>
  <si>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</si>
  <si>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</si>
  <si>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</si>
  <si>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</si>
  <si>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</si>
  <si>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</si>
  <si>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</si>
  <si>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</si>
  <si>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</si>
  <si>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</si>
  <si>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</si>
  <si>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</si>
  <si>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</si>
  <si>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</si>
  <si>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</si>
  <si>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</si>
  <si>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</si>
  <si>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</si>
  <si>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</si>
  <si>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</si>
  <si>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</si>
  <si>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</si>
  <si>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</si>
  <si>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</si>
  <si>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</si>
  <si>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</si>
  <si>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</si>
  <si>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</si>
  <si>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</si>
  <si>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</si>
  <si>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</si>
  <si>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</si>
  <si>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</si>
  <si>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</si>
  <si>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</si>
  <si>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</si>
  <si>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</si>
  <si>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</si>
  <si>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</si>
  <si>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</si>
  <si>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</si>
  <si>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</si>
  <si>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</si>
  <si>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</si>
  <si>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</si>
  <si>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</si>
  <si>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</si>
  <si>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</si>
  <si>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</si>
  <si>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</si>
  <si>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</si>
  <si>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</si>
  <si>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</si>
  <si>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</si>
  <si>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</si>
  <si>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</si>
  <si>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</si>
  <si>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</si>
  <si>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</si>
  <si>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</si>
  <si>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</si>
  <si>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</si>
  <si>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</si>
  <si>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</si>
  <si>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</si>
  <si>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</si>
  <si>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</si>
  <si>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</si>
  <si>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</si>
  <si>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</si>
  <si>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</si>
  <si>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</si>
  <si>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</si>
  <si>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</si>
  <si>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</si>
  <si>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</si>
  <si>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</si>
  <si>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</si>
  <si>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</si>
  <si>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</si>
  <si>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</si>
  <si>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</si>
  <si>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</si>
  <si>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</si>
  <si>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</si>
  <si>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</si>
  <si>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</si>
  <si>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</si>
  <si>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</si>
  <si>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</si>
  <si>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</si>
  <si>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</si>
  <si>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</si>
  <si>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</si>
  <si>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</si>
  <si>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</si>
  <si>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</si>
  <si>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</si>
  <si>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</si>
  <si>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</si>
  <si>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</si>
  <si>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</si>
  <si>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</si>
  <si>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</si>
  <si>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</si>
  <si>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</si>
  <si>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</si>
  <si>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</si>
  <si>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</si>
  <si>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</si>
  <si>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</si>
  <si>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</si>
  <si>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</si>
  <si>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</si>
  <si>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</si>
  <si>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</si>
  <si>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</si>
  <si>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</si>
  <si>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</si>
  <si>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</si>
  <si>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</si>
  <si>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</si>
  <si>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</si>
  <si>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</si>
  <si>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</si>
  <si>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</si>
  <si>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</si>
  <si>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</si>
  <si>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</si>
  <si>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</si>
  <si>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</si>
  <si>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</si>
  <si>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</si>
  <si>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</si>
  <si>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</si>
  <si>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</si>
  <si>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</si>
  <si>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</si>
  <si>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</si>
  <si>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</si>
  <si>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</si>
  <si>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</si>
  <si>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</si>
  <si>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</si>
  <si>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</si>
  <si>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</si>
  <si>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</si>
  <si>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</si>
  <si>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</si>
  <si>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</si>
  <si>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</si>
  <si>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</si>
  <si>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</si>
  <si>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</si>
  <si>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</si>
  <si>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</si>
  <si>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</si>
  <si>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</si>
  <si>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</si>
  <si>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</si>
  <si>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</si>
  <si>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</si>
  <si>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</si>
  <si>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</si>
  <si>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</si>
  <si>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</si>
  <si>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</si>
  <si>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</si>
  <si>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</si>
  <si>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</si>
  <si>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</si>
  <si>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</si>
  <si>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</si>
  <si>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</si>
  <si>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</si>
  <si>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</si>
  <si>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</si>
  <si>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</si>
  <si>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</si>
  <si>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</si>
  <si>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</si>
  <si>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</si>
  <si>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</si>
  <si>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</si>
  <si>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</si>
  <si>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</si>
  <si>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</si>
  <si>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</si>
  <si>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</si>
  <si>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</si>
  <si>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</si>
  <si>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</si>
  <si>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</si>
  <si>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</si>
  <si>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</si>
  <si>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</si>
  <si>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</si>
  <si>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</si>
  <si>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</si>
  <si>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</si>
  <si>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</si>
  <si>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</si>
  <si>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</si>
  <si>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</si>
  <si>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</si>
  <si>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</si>
  <si>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</si>
  <si>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</si>
  <si>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</si>
  <si>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</si>
  <si>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</si>
  <si>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</si>
  <si>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</si>
  <si>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</si>
  <si>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</si>
  <si>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</si>
  <si>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</si>
  <si>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</si>
  <si>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</si>
  <si>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</si>
  <si>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</si>
  <si>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</si>
  <si>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</si>
  <si>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</si>
  <si>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</si>
  <si>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</si>
  <si>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</si>
  <si>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</si>
  <si>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</si>
  <si>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</si>
  <si>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</si>
  <si>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</si>
  <si>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</si>
  <si>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</si>
  <si>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</si>
  <si>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</si>
  <si>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</si>
  <si>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</si>
  <si>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</si>
  <si>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</si>
  <si>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</si>
  <si>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</si>
  <si>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</si>
  <si>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</si>
  <si>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</si>
  <si>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</si>
  <si>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</si>
  <si>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</si>
  <si>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</si>
  <si>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</si>
  <si>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</si>
  <si>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</si>
  <si>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</si>
  <si>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</si>
  <si>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</si>
  <si>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</si>
  <si>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</si>
  <si>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</si>
  <si>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</si>
  <si>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</si>
  <si>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</si>
  <si>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</si>
  <si>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</si>
  <si>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</si>
  <si>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</si>
  <si>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</si>
  <si>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</si>
  <si>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</si>
  <si>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</si>
  <si>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</si>
  <si>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</si>
  <si>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</si>
  <si>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</si>
  <si>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</si>
  <si>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</si>
  <si>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</si>
  <si>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</si>
  <si>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</si>
  <si>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</si>
  <si>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</si>
  <si>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</si>
  <si>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</si>
  <si>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</si>
  <si>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</si>
  <si>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</si>
  <si>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</si>
  <si>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</si>
  <si>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</si>
  <si>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</si>
  <si>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</si>
  <si>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</si>
  <si>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</si>
  <si>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</si>
  <si>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</si>
  <si>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</si>
  <si>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</si>
  <si>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</si>
  <si>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</si>
  <si>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</si>
  <si>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</si>
  <si>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</si>
  <si>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</si>
  <si>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</si>
  <si>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</si>
  <si>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</si>
  <si>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</si>
  <si>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</si>
  <si>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</si>
  <si>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</si>
  <si>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</si>
  <si>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</si>
  <si>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</si>
  <si>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</si>
  <si>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</si>
  <si>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</si>
  <si>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</si>
  <si>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</si>
  <si>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</si>
  <si>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</si>
  <si>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</si>
  <si>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</si>
  <si>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</si>
  <si>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</si>
  <si>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</si>
  <si>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</si>
  <si>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</si>
  <si>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</si>
  <si>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</si>
  <si>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</si>
  <si>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</si>
  <si>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</si>
  <si>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</si>
  <si>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</si>
  <si>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</si>
  <si>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</si>
  <si>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</si>
  <si>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</si>
  <si>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</si>
  <si>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</si>
  <si>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</si>
  <si>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</si>
  <si>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</si>
  <si>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</si>
  <si>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</si>
  <si>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</si>
  <si>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</si>
  <si>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</si>
  <si>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</si>
  <si>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</si>
  <si>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</si>
  <si>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</si>
  <si>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</si>
  <si>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</si>
  <si>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</si>
  <si>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</si>
  <si>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</si>
  <si>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</si>
  <si>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</si>
  <si>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</si>
  <si>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</si>
  <si>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</si>
  <si>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</si>
  <si>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</si>
  <si>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</si>
  <si>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</si>
  <si>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</si>
  <si>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</si>
  <si>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</si>
  <si>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</si>
  <si>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</si>
  <si>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</si>
  <si>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</si>
  <si>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</si>
  <si>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</si>
  <si>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</si>
  <si>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</si>
  <si>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</si>
  <si>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</si>
  <si>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</si>
  <si>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</si>
  <si>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</si>
  <si>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</si>
  <si>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</si>
  <si>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</si>
  <si>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</si>
  <si>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</si>
  <si>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</si>
  <si>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</si>
  <si>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</si>
  <si>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</si>
  <si>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</si>
  <si>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</si>
  <si>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</si>
  <si>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</si>
  <si>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</si>
  <si>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</si>
  <si>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</si>
  <si>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</si>
  <si>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</si>
  <si>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</si>
  <si>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</si>
  <si>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</si>
  <si>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</si>
  <si>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</si>
  <si>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</si>
  <si>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</si>
  <si>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</si>
  <si>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</si>
  <si>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</si>
  <si>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</si>
  <si>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</si>
  <si>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</si>
  <si>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</si>
  <si>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</si>
  <si>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</si>
  <si>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</si>
  <si>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</si>
  <si>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</si>
  <si>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</si>
  <si>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</si>
  <si>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</si>
  <si>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</si>
  <si>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</si>
  <si>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</si>
  <si>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</si>
  <si>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</si>
  <si>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</si>
  <si>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</si>
  <si>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</si>
  <si>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</si>
  <si>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</si>
  <si>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</si>
  <si>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</si>
  <si>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</si>
  <si>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</si>
  <si>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</si>
  <si>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</si>
  <si>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</si>
  <si>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</si>
  <si>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</si>
  <si>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</si>
  <si>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</si>
  <si>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</si>
  <si>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</si>
  <si>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</si>
  <si>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</si>
  <si>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</si>
  <si>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</si>
  <si>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</si>
  <si>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</si>
  <si>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</si>
  <si>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</si>
  <si>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</si>
  <si>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</si>
  <si>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</si>
  <si>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</si>
  <si>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</si>
  <si>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</si>
  <si>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</si>
  <si>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</si>
  <si>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</si>
  <si>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</si>
  <si>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</si>
  <si>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</si>
  <si>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</si>
  <si>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</si>
  <si>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</si>
  <si>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</si>
  <si>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</si>
  <si>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</si>
  <si>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</si>
  <si>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</si>
  <si>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</si>
  <si>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</si>
  <si>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</si>
  <si>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</si>
  <si>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</si>
  <si>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</si>
  <si>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</si>
  <si>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</si>
  <si>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</si>
  <si>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</si>
  <si>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</si>
  <si>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</si>
  <si>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</si>
  <si>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</si>
  <si>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</si>
  <si>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</si>
  <si>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</si>
  <si>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</si>
  <si>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</si>
  <si>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</si>
  <si>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</si>
  <si>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</si>
  <si>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</si>
  <si>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</si>
  <si>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</si>
  <si>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</si>
  <si>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</si>
  <si>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</si>
  <si>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</si>
  <si>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</si>
  <si>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</si>
  <si>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</si>
  <si>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</si>
  <si>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</si>
  <si>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</si>
  <si>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</si>
  <si>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</si>
  <si>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</si>
  <si>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</si>
  <si>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</si>
  <si>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</si>
  <si>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</si>
  <si>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</si>
  <si>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</si>
  <si>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</si>
  <si>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</si>
  <si>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</si>
  <si>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</si>
  <si>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</si>
  <si>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</si>
  <si>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</si>
  <si>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</si>
  <si>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</si>
  <si>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</si>
  <si>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</si>
  <si>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</si>
  <si>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</si>
  <si>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</si>
  <si>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</si>
  <si>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</si>
  <si>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</si>
  <si>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</si>
  <si>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</si>
  <si>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</si>
  <si>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</si>
  <si>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</si>
  <si>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</si>
  <si>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</si>
  <si>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</si>
  <si>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</si>
  <si>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</si>
  <si>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</si>
  <si>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</si>
  <si>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</si>
  <si>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</si>
  <si>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</si>
  <si>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</si>
  <si>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</si>
  <si>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</si>
  <si>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</si>
  <si>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</si>
  <si>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</si>
  <si>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</si>
  <si>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</si>
  <si>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</si>
  <si>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</si>
  <si>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</si>
  <si>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</si>
  <si>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</si>
  <si>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</si>
  <si>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</si>
  <si>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</si>
  <si>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</si>
  <si>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</si>
  <si>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</si>
  <si>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</si>
  <si>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</si>
  <si>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</si>
  <si>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</si>
  <si>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</si>
  <si>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</si>
  <si>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</si>
  <si>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</si>
  <si>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</si>
  <si>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</si>
  <si>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</si>
  <si>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</si>
  <si>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</si>
  <si>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</si>
  <si>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</si>
  <si>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</si>
  <si>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</si>
  <si>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</si>
  <si>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</si>
  <si>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</si>
  <si>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</si>
  <si>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</si>
  <si>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</si>
  <si>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</si>
  <si>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</si>
  <si>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</si>
  <si>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</si>
  <si>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</si>
  <si>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</si>
  <si>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</si>
  <si>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</si>
  <si>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</si>
  <si>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</si>
  <si>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</si>
  <si>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</si>
  <si>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</si>
  <si>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</si>
  <si>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</si>
  <si>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</si>
  <si>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</si>
  <si>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</si>
  <si>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</si>
  <si>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</si>
  <si>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</si>
  <si>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</si>
  <si>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</si>
  <si>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</si>
  <si>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</si>
  <si>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</si>
  <si>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</si>
  <si>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</si>
  <si>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</si>
  <si>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</si>
  <si>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</si>
  <si>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</si>
  <si>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</si>
  <si>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</si>
  <si>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</si>
  <si>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</si>
  <si>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</si>
  <si>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</si>
  <si>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</si>
  <si>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</si>
  <si>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</si>
  <si>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</si>
  <si>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</si>
  <si>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</si>
  <si>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</si>
  <si>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</si>
  <si>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</si>
  <si>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</si>
  <si>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</si>
  <si>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</si>
  <si>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</si>
  <si>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</si>
  <si>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</si>
  <si>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</si>
  <si>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</si>
  <si>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</si>
  <si>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</si>
  <si>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</si>
  <si>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</si>
  <si>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</si>
  <si>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</si>
  <si>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</si>
  <si>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</si>
  <si>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</si>
  <si>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</si>
  <si>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</si>
  <si>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</si>
  <si>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</si>
  <si>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</si>
  <si>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</si>
  <si>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</si>
  <si>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</si>
  <si>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</si>
  <si>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</si>
  <si>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</si>
  <si>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</si>
  <si>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</si>
  <si>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</si>
  <si>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</si>
  <si>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</si>
  <si>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</si>
  <si>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</si>
  <si>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</si>
  <si>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</si>
  <si>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</si>
  <si>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</si>
  <si>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</si>
  <si>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</si>
  <si>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</si>
  <si>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</si>
  <si>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</si>
  <si>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</si>
  <si>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</si>
  <si>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</si>
  <si>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</si>
  <si>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</si>
  <si>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</si>
  <si>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</si>
  <si>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</si>
  <si>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</si>
  <si>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</si>
  <si>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</si>
  <si>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</si>
  <si>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</si>
  <si>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</si>
  <si>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</si>
  <si>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</si>
  <si>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</si>
  <si>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</si>
  <si>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</si>
  <si>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</si>
  <si>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</si>
  <si>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</si>
  <si>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</si>
  <si>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</si>
  <si>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</si>
  <si>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</si>
  <si>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</si>
  <si>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</si>
  <si>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</si>
  <si>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</si>
  <si>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</si>
  <si>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</si>
  <si>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</si>
  <si>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</si>
  <si>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</si>
  <si>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</si>
  <si>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</si>
  <si>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</si>
  <si>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</si>
  <si>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</si>
  <si>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</si>
  <si>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</si>
  <si>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</si>
  <si>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</si>
  <si>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</si>
  <si>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</si>
  <si>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</si>
  <si>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</si>
  <si>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</si>
  <si>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</si>
  <si>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</si>
  <si>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</si>
  <si>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</si>
  <si>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</si>
  <si>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</si>
  <si>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</si>
  <si>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</si>
  <si>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</si>
  <si>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</si>
  <si>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</si>
  <si>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</si>
  <si>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</si>
  <si>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</si>
  <si>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</si>
  <si>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</si>
  <si>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</si>
  <si>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</si>
  <si>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</si>
  <si>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</si>
  <si>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</si>
  <si>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</si>
  <si>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</si>
  <si>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</si>
  <si>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</si>
  <si>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</si>
  <si>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</si>
  <si>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</si>
  <si>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</si>
  <si>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</si>
  <si>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</si>
  <si>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</si>
  <si>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</si>
  <si>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</si>
  <si>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</si>
  <si>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</si>
  <si>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</si>
  <si>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</si>
  <si>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</si>
  <si>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</si>
  <si>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</si>
  <si>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</si>
  <si>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</si>
  <si>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</si>
  <si>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</si>
  <si>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</si>
  <si>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</si>
  <si>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</si>
  <si>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</si>
  <si>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</si>
  <si>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</si>
  <si>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</si>
  <si>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</si>
  <si>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</si>
  <si>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</si>
  <si>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</si>
  <si>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</si>
  <si>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</si>
  <si>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</si>
  <si>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</si>
  <si>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</si>
  <si>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</si>
  <si>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</si>
  <si>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</si>
  <si>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</si>
  <si>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</si>
  <si>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</si>
  <si>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</si>
  <si>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</si>
  <si>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</si>
  <si>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</si>
  <si>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</si>
  <si>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</si>
  <si>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</si>
  <si>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</si>
  <si>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</si>
  <si>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</si>
  <si>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</si>
  <si>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</si>
  <si>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</si>
  <si>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</si>
  <si>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</si>
  <si>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</si>
  <si>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</si>
  <si>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</si>
  <si>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</si>
  <si>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</si>
  <si>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</si>
  <si>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</si>
  <si>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</si>
  <si>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</si>
  <si>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</si>
  <si>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</si>
  <si>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</si>
  <si>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</si>
  <si>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</si>
  <si>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</si>
  <si>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</si>
  <si>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</si>
  <si>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</si>
  <si>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</si>
  <si>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</si>
  <si>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</si>
  <si>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</si>
  <si>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</si>
  <si>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</si>
  <si>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</si>
  <si>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</si>
  <si>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</si>
  <si>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</si>
  <si>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</si>
  <si>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</si>
  <si>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</si>
  <si>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</si>
  <si>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</si>
  <si>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</si>
  <si>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</si>
  <si>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</si>
  <si>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</si>
  <si>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</si>
  <si>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</si>
  <si>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</si>
  <si>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</si>
  <si>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</si>
  <si>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</si>
  <si>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</si>
  <si>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</si>
  <si>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</si>
  <si>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</si>
  <si>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</si>
  <si>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</si>
  <si>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</si>
  <si>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</si>
  <si>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</si>
  <si>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</si>
  <si>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</si>
  <si>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</si>
  <si>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</si>
  <si>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</si>
  <si>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</si>
  <si>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</si>
  <si>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</si>
  <si>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</si>
  <si>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</si>
  <si>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</si>
  <si>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</si>
  <si>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</si>
  <si>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</si>
  <si>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</si>
  <si>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</si>
  <si>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</si>
  <si>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</si>
  <si>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</si>
  <si>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</si>
  <si>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</si>
  <si>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</si>
  <si>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</si>
  <si>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</si>
  <si>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</si>
  <si>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</si>
  <si>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</si>
  <si>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</si>
  <si>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</si>
  <si>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</si>
  <si>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</si>
  <si>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</si>
  <si>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</si>
  <si>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</si>
  <si>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</si>
  <si>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</si>
  <si>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</si>
  <si>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</si>
  <si>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</si>
  <si>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</si>
  <si>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</si>
  <si>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</si>
  <si>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</si>
  <si>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</si>
  <si>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</si>
  <si>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</si>
  <si>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</si>
  <si>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</si>
  <si>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</si>
  <si>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</si>
  <si>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</si>
  <si>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</si>
  <si>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</si>
  <si>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</si>
  <si>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</si>
  <si>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</si>
  <si>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</si>
  <si>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</si>
  <si>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</si>
  <si>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</si>
  <si>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</si>
  <si>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</si>
  <si>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</si>
  <si>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</si>
  <si>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</si>
  <si>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</si>
  <si>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</si>
  <si>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</si>
  <si>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</si>
  <si>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</si>
  <si>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</si>
  <si>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</si>
  <si>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</si>
  <si>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</si>
  <si>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</si>
  <si>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</si>
  <si>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</si>
  <si>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</si>
  <si>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</si>
  <si>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</si>
  <si>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</si>
  <si>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</si>
  <si>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</si>
  <si>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</si>
  <si>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</si>
  <si>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</si>
  <si>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</si>
  <si>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</si>
  <si>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</si>
  <si>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</si>
  <si>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</si>
  <si>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</si>
  <si>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</si>
  <si>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</si>
  <si>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</si>
  <si>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</si>
  <si>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</si>
  <si>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</si>
  <si>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</si>
  <si>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</si>
  <si>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</si>
  <si>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</si>
  <si>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</si>
  <si>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</si>
  <si>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</si>
  <si>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</si>
  <si>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</si>
  <si>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</si>
  <si>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</si>
  <si>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</si>
  <si>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</si>
  <si>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</si>
  <si>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</si>
  <si>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</si>
  <si>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</si>
  <si>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</si>
  <si>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</si>
  <si>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</si>
  <si>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</si>
  <si>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</si>
  <si>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</si>
  <si>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</si>
  <si>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</si>
  <si>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</si>
  <si>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</si>
  <si>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</si>
  <si>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</si>
  <si>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</si>
  <si>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</si>
  <si>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</si>
  <si>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</si>
  <si>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</si>
  <si>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</si>
  <si>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</si>
  <si>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</si>
  <si>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</si>
  <si>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</si>
  <si>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</si>
  <si>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</si>
  <si>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</si>
  <si>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</si>
  <si>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</si>
  <si>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</si>
  <si>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</si>
  <si>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</si>
  <si>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</si>
  <si>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</si>
  <si>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</si>
  <si>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</si>
  <si>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</si>
  <si>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</si>
  <si>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</si>
  <si>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</si>
  <si>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</si>
  <si>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</si>
  <si>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</si>
  <si>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</si>
  <si>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</si>
  <si>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</si>
  <si>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</si>
  <si>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</si>
  <si>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</si>
  <si>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</si>
  <si>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</si>
  <si>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</si>
  <si>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</si>
  <si>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</si>
  <si>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</si>
  <si>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</si>
  <si>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</si>
  <si>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</si>
  <si>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</si>
  <si>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</si>
  <si>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</si>
  <si>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</si>
  <si>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</si>
  <si>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</si>
  <si>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</si>
  <si>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</si>
  <si>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</si>
  <si>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</si>
  <si>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</si>
  <si>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</si>
  <si>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</si>
  <si>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</si>
  <si>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</si>
  <si>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</si>
  <si>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</si>
  <si>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</si>
  <si>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</si>
  <si>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</si>
  <si>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</si>
  <si>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</si>
  <si>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</si>
  <si>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</si>
  <si>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</si>
  <si>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</si>
  <si>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</si>
  <si>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</si>
  <si>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</si>
  <si>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</si>
  <si>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</si>
  <si>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</si>
  <si>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</si>
  <si>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</si>
  <si>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</si>
  <si>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</si>
  <si>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</si>
  <si>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</si>
  <si>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</si>
  <si>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</si>
  <si>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</si>
  <si>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</si>
  <si>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</si>
  <si>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</si>
  <si>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</si>
  <si>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</si>
  <si>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</si>
  <si>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</si>
  <si>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</si>
  <si>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</si>
  <si>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</si>
  <si>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</si>
  <si>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</si>
  <si>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</si>
  <si>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</si>
  <si>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</si>
  <si>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</si>
  <si>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</si>
  <si>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</si>
  <si>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</si>
  <si>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</si>
  <si>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</si>
  <si>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</si>
  <si>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</si>
  <si>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</si>
  <si>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</si>
  <si>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</si>
  <si>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</si>
  <si>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</si>
  <si>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</si>
  <si>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</si>
  <si>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</si>
  <si>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</si>
  <si>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</si>
  <si>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</si>
  <si>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</si>
  <si>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</si>
  <si>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</si>
  <si>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</si>
  <si>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</si>
  <si>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</si>
  <si>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</si>
  <si>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</si>
  <si>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</si>
  <si>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</si>
  <si>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</si>
  <si>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</si>
  <si>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</si>
  <si>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</si>
  <si>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</si>
  <si>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</si>
  <si>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</si>
  <si>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</si>
  <si>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</si>
  <si>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</si>
  <si>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</si>
  <si>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</si>
  <si>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</si>
  <si>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</si>
  <si>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</si>
  <si>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</si>
  <si>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</si>
  <si>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</si>
  <si>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</si>
  <si>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</si>
  <si>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</si>
  <si>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</si>
  <si>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</si>
  <si>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</si>
  <si>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</si>
  <si>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</si>
  <si>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</si>
  <si>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</si>
  <si>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</si>
  <si>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</si>
  <si>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</si>
  <si>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</si>
  <si>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</si>
  <si>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</si>
  <si>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</si>
  <si>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</si>
  <si>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</si>
  <si>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</si>
  <si>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</si>
  <si>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</si>
  <si>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</si>
  <si>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</si>
  <si>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</si>
  <si>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</si>
  <si>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</si>
  <si>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</si>
  <si>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</si>
  <si>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</si>
  <si>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</si>
  <si>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</si>
  <si>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</si>
  <si>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</si>
  <si>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</si>
  <si>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</si>
  <si>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</si>
  <si>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</si>
  <si>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</si>
  <si>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</si>
  <si>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</si>
  <si>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</si>
  <si>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</si>
  <si>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</si>
  <si>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</si>
  <si>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</si>
  <si>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</si>
  <si>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</si>
  <si>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</si>
  <si>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</si>
  <si>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</si>
  <si>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</si>
  <si>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</si>
  <si>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</si>
  <si>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</si>
  <si>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</si>
  <si>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</si>
  <si>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</si>
  <si>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</si>
  <si>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</si>
  <si>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</si>
  <si>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</si>
  <si>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</si>
  <si>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</si>
  <si>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</si>
  <si>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</si>
  <si>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</si>
  <si>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</si>
  <si>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</si>
  <si>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</si>
  <si>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</si>
  <si>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</si>
  <si>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</si>
  <si>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</si>
  <si>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</si>
  <si>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</si>
  <si>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</si>
  <si>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</si>
  <si>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</si>
  <si>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</si>
  <si>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</si>
  <si>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</si>
  <si>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</si>
  <si>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</si>
  <si>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</si>
  <si>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</si>
  <si>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</si>
  <si>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</si>
  <si>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</si>
  <si>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</si>
  <si>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</si>
  <si>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</si>
  <si>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</si>
  <si>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</si>
  <si>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</si>
  <si>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</si>
  <si>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</si>
  <si>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</si>
  <si>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</si>
  <si>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</si>
  <si>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</si>
  <si>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</si>
  <si>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</si>
  <si>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</si>
  <si>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</si>
  <si>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</si>
  <si>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</si>
  <si>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</si>
  <si>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</si>
  <si>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</si>
  <si>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</si>
  <si>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</si>
  <si>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</si>
  <si>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</si>
  <si>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</si>
  <si>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</si>
  <si>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</si>
  <si>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</si>
  <si>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</si>
  <si>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</si>
  <si>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</si>
  <si>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</si>
  <si>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</si>
  <si>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</si>
  <si>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</si>
  <si>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</si>
  <si>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</si>
  <si>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</si>
  <si>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</si>
  <si>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</si>
  <si>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</si>
  <si>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</si>
  <si>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</si>
  <si>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</si>
  <si>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</si>
  <si>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</si>
  <si>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</si>
  <si>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</si>
  <si>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</si>
  <si>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</si>
  <si>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</si>
  <si>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</si>
  <si>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</si>
  <si>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</si>
  <si>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</si>
  <si>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</si>
  <si>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</si>
  <si>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</si>
  <si>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</si>
  <si>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</si>
  <si>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</si>
  <si>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</si>
  <si>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</si>
  <si>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</si>
  <si>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</si>
  <si>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</si>
  <si>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</si>
  <si>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</si>
  <si>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</si>
  <si>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</si>
  <si>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</si>
  <si>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</si>
  <si>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</si>
  <si>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</si>
  <si>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</si>
  <si>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</si>
  <si>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</si>
  <si>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</si>
  <si>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</si>
  <si>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</si>
  <si>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</si>
  <si>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</si>
  <si>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</si>
  <si>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</si>
  <si>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</si>
  <si>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</si>
  <si>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</si>
  <si>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</si>
  <si>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</si>
  <si>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</si>
  <si>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</si>
  <si>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</si>
  <si>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</si>
  <si>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</si>
  <si>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</si>
  <si>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</si>
  <si>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</si>
  <si>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</si>
  <si>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</si>
  <si>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</si>
  <si>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</si>
  <si>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</si>
  <si>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</si>
  <si>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</si>
  <si>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</si>
  <si>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</si>
  <si>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</si>
  <si>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</si>
  <si>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</si>
  <si>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</si>
  <si>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</si>
  <si>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</si>
  <si>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</si>
  <si>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</si>
  <si>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</si>
  <si>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</si>
  <si>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</si>
  <si>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</si>
  <si>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</si>
  <si>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</si>
  <si>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</si>
  <si>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</si>
  <si>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</si>
  <si>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</si>
  <si>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</si>
  <si>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</si>
  <si>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</si>
  <si>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</si>
  <si>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</si>
  <si>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</si>
  <si>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</si>
  <si>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</si>
  <si>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</si>
  <si>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</si>
  <si>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</si>
  <si>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</si>
  <si>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</si>
  <si>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</si>
  <si>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</si>
  <si>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</si>
  <si>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</si>
  <si>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</si>
  <si>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</si>
  <si>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</si>
  <si>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</si>
  <si>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</si>
  <si>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</si>
  <si>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</si>
  <si>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</si>
  <si>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</si>
  <si>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</si>
  <si>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</si>
  <si>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</si>
  <si>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</si>
  <si>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</si>
  <si>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</si>
  <si>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</si>
  <si>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</si>
  <si>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</si>
  <si>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</si>
  <si>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</si>
  <si>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</si>
  <si>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</si>
  <si>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</si>
  <si>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</si>
  <si>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</si>
  <si>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</si>
  <si>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</si>
  <si>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</si>
  <si>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</si>
  <si>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</si>
  <si>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</si>
  <si>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</si>
  <si>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</si>
  <si>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</si>
  <si>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</si>
  <si>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</si>
  <si>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</si>
  <si>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</si>
  <si>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</si>
  <si>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</si>
  <si>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</si>
  <si>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</si>
  <si>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</si>
  <si>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</si>
  <si>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</si>
  <si>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</si>
  <si>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</si>
  <si>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</si>
  <si>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</si>
  <si>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</si>
  <si>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</si>
  <si>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</si>
  <si>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</si>
  <si>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</si>
  <si>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</si>
  <si>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</si>
  <si>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</si>
  <si>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</si>
  <si>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</si>
  <si>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</si>
  <si>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</si>
  <si>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</si>
  <si>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</si>
  <si>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</si>
  <si>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</si>
  <si>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</si>
  <si>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</si>
  <si>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</si>
  <si>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</si>
  <si>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</si>
  <si>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</si>
  <si>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</si>
  <si>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</si>
  <si>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</si>
  <si>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</si>
  <si>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</si>
  <si>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</si>
  <si>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</si>
  <si>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</si>
  <si>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</si>
  <si>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</si>
  <si>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</si>
  <si>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</si>
  <si>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</si>
  <si>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</si>
  <si>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</si>
  <si>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</si>
  <si>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</si>
  <si>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</si>
  <si>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</si>
  <si>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</si>
  <si>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</si>
  <si>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</si>
  <si>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</si>
  <si>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</si>
  <si>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</si>
  <si>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</si>
  <si>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</si>
  <si>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</si>
  <si>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</si>
  <si>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</si>
  <si>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</si>
  <si>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</si>
  <si>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</si>
  <si>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</si>
  <si>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</si>
  <si>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</si>
  <si>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</si>
  <si>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</si>
  <si>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</si>
  <si>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</si>
  <si>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</si>
  <si>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</si>
  <si>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</si>
  <si>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</si>
  <si>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</si>
  <si>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</si>
  <si>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</si>
  <si>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</si>
  <si>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</si>
  <si>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</si>
  <si>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</si>
  <si>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</si>
  <si>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</si>
  <si>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</si>
  <si>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</si>
  <si>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</si>
  <si>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</si>
  <si>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</si>
  <si>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</si>
  <si>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</si>
  <si>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</si>
  <si>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</si>
  <si>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</si>
  <si>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</si>
  <si>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</si>
  <si>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</si>
  <si>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</si>
  <si>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</si>
  <si>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</si>
  <si>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</si>
  <si>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</si>
  <si>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</si>
  <si>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</si>
  <si>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</si>
  <si>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</si>
  <si>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</si>
  <si>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</si>
  <si>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</si>
  <si>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</si>
  <si>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</si>
  <si>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</si>
  <si>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</si>
  <si>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</si>
  <si>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</si>
  <si>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</si>
  <si>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</si>
  <si>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</si>
  <si>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</si>
  <si>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</si>
  <si>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</si>
  <si>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</si>
  <si>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</si>
  <si>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</si>
  <si>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</si>
  <si>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</si>
  <si>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</si>
  <si>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</si>
  <si>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</si>
  <si>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</si>
  <si>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</si>
  <si>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</si>
  <si>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</si>
  <si>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</si>
  <si>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</si>
  <si>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</si>
  <si>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</si>
  <si>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</si>
  <si>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</si>
  <si>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</si>
  <si>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</si>
  <si>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</si>
  <si>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</si>
  <si>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</si>
  <si>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</si>
  <si>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</si>
  <si>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</si>
  <si>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</si>
  <si>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</si>
  <si>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</si>
  <si>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</si>
  <si>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</si>
  <si>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</si>
  <si>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</si>
  <si>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</si>
  <si>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</si>
  <si>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</si>
  <si>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</si>
  <si>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</si>
  <si>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</si>
  <si>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</si>
  <si>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</si>
  <si>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</si>
  <si>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</si>
  <si>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</si>
  <si>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</si>
  <si>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</si>
  <si>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</si>
  <si>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</si>
  <si>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</si>
  <si>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</si>
  <si>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</si>
  <si>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</si>
  <si>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</si>
  <si>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</si>
  <si>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</si>
  <si>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</si>
  <si>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</si>
  <si>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</si>
  <si>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</si>
  <si>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</si>
  <si>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</si>
  <si>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</si>
  <si>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</si>
  <si>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</si>
  <si>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</si>
  <si>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</si>
  <si>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</si>
  <si>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</si>
  <si>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</si>
  <si>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</si>
  <si>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</si>
  <si>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</si>
  <si>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</si>
  <si>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</si>
  <si>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</si>
  <si>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</si>
  <si>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</si>
  <si>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</si>
  <si>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</si>
  <si>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</si>
  <si>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</si>
  <si>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</si>
  <si>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</si>
  <si>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</si>
  <si>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</si>
  <si>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</si>
  <si>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</si>
  <si>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</si>
  <si>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</si>
  <si>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</si>
  <si>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</si>
  <si>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</si>
  <si>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</si>
  <si>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</si>
  <si>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</si>
  <si>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</si>
  <si>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</si>
  <si>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</si>
  <si>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</si>
  <si>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</si>
  <si>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</si>
  <si>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</si>
  <si>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</si>
  <si>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</si>
  <si>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</si>
  <si>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</si>
  <si>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</si>
  <si>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</si>
  <si>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</si>
  <si>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</si>
  <si>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</si>
  <si>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</si>
  <si>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</si>
  <si>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</si>
  <si>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</si>
  <si>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</si>
  <si>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</si>
  <si>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</si>
  <si>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</si>
  <si>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</si>
  <si>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</si>
  <si>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</si>
  <si>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</si>
  <si>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</si>
  <si>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</si>
  <si>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</si>
  <si>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</si>
  <si>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</si>
  <si>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</si>
  <si>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</si>
  <si>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</si>
  <si>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</si>
  <si>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</si>
  <si>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</si>
  <si>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</si>
  <si>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</si>
  <si>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</si>
  <si>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</si>
  <si>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</si>
  <si>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</si>
  <si>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</si>
  <si>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</si>
  <si>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</si>
  <si>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</si>
  <si>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</si>
  <si>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</si>
  <si>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</si>
  <si>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</si>
  <si>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</si>
  <si>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</si>
  <si>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</si>
  <si>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</si>
  <si>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</si>
  <si>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</si>
  <si>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</si>
  <si>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</si>
  <si>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</si>
  <si>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</si>
  <si>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</si>
  <si>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</si>
  <si>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</si>
  <si>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</si>
  <si>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</si>
  <si>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</si>
  <si>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</si>
  <si>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</si>
  <si>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</si>
  <si>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</si>
  <si>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</si>
  <si>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</si>
  <si>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</si>
  <si>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</si>
  <si>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</si>
  <si>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</si>
  <si>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</si>
  <si>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</si>
  <si>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</si>
  <si>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</si>
  <si>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</si>
  <si>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</si>
  <si>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</si>
  <si>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</si>
  <si>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</si>
  <si>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</si>
  <si>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</si>
  <si>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</si>
  <si>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</si>
  <si>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</si>
  <si>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</si>
  <si>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</si>
  <si>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</si>
  <si>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</si>
  <si>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</si>
  <si>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</si>
  <si>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</si>
  <si>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</si>
  <si>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</si>
  <si>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</si>
  <si>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</si>
  <si>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</si>
  <si>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</si>
  <si>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</si>
  <si>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</si>
  <si>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</si>
  <si>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</si>
  <si>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</si>
  <si>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</si>
  <si>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</si>
  <si>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</si>
  <si>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</si>
  <si>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</si>
  <si>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</si>
  <si>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</si>
  <si>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</si>
  <si>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</si>
  <si>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</si>
  <si>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</si>
  <si>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</si>
  <si>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</si>
  <si>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</si>
  <si>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</si>
  <si>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</si>
  <si>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</si>
  <si>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</si>
  <si>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</si>
  <si>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</si>
  <si>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</si>
  <si>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</si>
  <si>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</si>
  <si>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</si>
  <si>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</si>
  <si>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</si>
  <si>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</si>
  <si>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</si>
  <si>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</si>
  <si>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</si>
  <si>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</si>
  <si>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</si>
  <si>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</si>
  <si>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</si>
  <si>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</si>
  <si>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</si>
  <si>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</si>
  <si>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</si>
  <si>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</si>
  <si>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</si>
  <si>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</si>
  <si>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</si>
  <si>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</si>
  <si>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</si>
  <si>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</si>
  <si>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</si>
  <si>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</si>
  <si>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</si>
  <si>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</si>
  <si>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</si>
  <si>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</si>
  <si>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</si>
  <si>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</si>
  <si>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</si>
  <si>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</si>
  <si>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</si>
  <si>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</si>
  <si>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</si>
  <si>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</si>
  <si>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</si>
  <si>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</si>
  <si>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</si>
  <si>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</si>
  <si>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</si>
  <si>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</si>
  <si>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</si>
  <si>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</si>
  <si>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</si>
  <si>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</si>
  <si>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</si>
  <si>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</si>
  <si>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</si>
  <si>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</si>
  <si>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</si>
  <si>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</si>
  <si>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</si>
  <si>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</si>
  <si>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</si>
  <si>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</si>
  <si>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</si>
  <si>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</si>
  <si>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</si>
  <si>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</si>
  <si>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</si>
  <si>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</si>
  <si>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</si>
  <si>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</si>
  <si>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</si>
  <si>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</si>
  <si>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</si>
  <si>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</si>
  <si>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</si>
  <si>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</si>
  <si>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</si>
  <si>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</si>
  <si>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</si>
  <si>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</si>
  <si>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</si>
  <si>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</si>
  <si>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</si>
  <si>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</si>
  <si>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</si>
  <si>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</si>
  <si>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</si>
  <si>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</si>
  <si>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</si>
  <si>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</si>
  <si>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</si>
  <si>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</si>
  <si>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</si>
  <si>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</si>
  <si>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</si>
  <si>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</si>
  <si>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</si>
  <si>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</si>
  <si>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</si>
  <si>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</si>
  <si>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</si>
  <si>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</si>
  <si>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</si>
  <si>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</si>
  <si>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</si>
  <si>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</si>
  <si>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</si>
  <si>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</si>
  <si>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</si>
  <si>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</si>
  <si>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</si>
  <si>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</si>
  <si>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</si>
  <si>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</si>
  <si>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</si>
  <si>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</si>
  <si>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</si>
  <si>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</si>
  <si>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</si>
  <si>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</si>
  <si>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</si>
  <si>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</si>
  <si>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</si>
  <si>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</si>
  <si>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</si>
  <si>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</si>
  <si>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</si>
  <si>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</si>
  <si>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</si>
  <si>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</si>
  <si>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</si>
  <si>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</si>
  <si>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</si>
  <si>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</si>
  <si>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</si>
  <si>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</si>
  <si>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</si>
  <si>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</si>
  <si>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</si>
  <si>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</si>
  <si>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</si>
  <si>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</si>
  <si>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</si>
  <si>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</si>
  <si>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</si>
  <si>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</si>
  <si>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</si>
  <si>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</si>
  <si>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</si>
  <si>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</si>
  <si>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</si>
  <si>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</si>
  <si>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</si>
  <si>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</si>
  <si>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</si>
  <si>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</si>
  <si>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</si>
  <si>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</si>
  <si>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</si>
  <si>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</si>
  <si>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</si>
  <si>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</si>
  <si>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</si>
  <si>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</si>
  <si>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</si>
  <si>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</si>
  <si>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</si>
  <si>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</si>
  <si>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</si>
  <si>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</si>
  <si>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</si>
  <si>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</si>
  <si>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</si>
  <si>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</si>
  <si>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</si>
  <si>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</si>
  <si>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</si>
  <si>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</si>
  <si>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</si>
  <si>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</si>
  <si>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</si>
  <si>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</si>
  <si>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</si>
  <si>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</si>
  <si>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</si>
  <si>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</si>
  <si>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</si>
  <si>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</si>
  <si>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</si>
  <si>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</si>
  <si>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</si>
  <si>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</si>
  <si>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</si>
  <si>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</si>
  <si>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</si>
  <si>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</si>
  <si>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</si>
  <si>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</si>
  <si>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</si>
  <si>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</si>
  <si>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</si>
  <si>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</si>
  <si>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</si>
  <si>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</si>
  <si>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</si>
  <si>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</si>
  <si>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</si>
  <si>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</si>
  <si>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</si>
  <si>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</si>
  <si>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</si>
  <si>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</si>
  <si>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</si>
  <si>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</si>
  <si>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</si>
  <si>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</si>
  <si>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</si>
  <si>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</si>
  <si>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</si>
  <si>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</si>
  <si>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</si>
  <si>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</si>
  <si>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</si>
  <si>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</si>
  <si>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</si>
  <si>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</si>
  <si>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</si>
  <si>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</si>
  <si>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</si>
  <si>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</si>
  <si>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</si>
  <si>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</si>
  <si>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</si>
  <si>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</si>
  <si>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</si>
  <si>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</si>
  <si>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</si>
  <si>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</si>
  <si>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</si>
  <si>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</si>
  <si>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</si>
  <si>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</si>
  <si>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</si>
  <si>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</si>
  <si>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</si>
  <si>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</si>
  <si>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</si>
  <si>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</si>
  <si>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</si>
  <si>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</si>
  <si>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</si>
  <si>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</si>
  <si>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</si>
  <si>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</si>
  <si>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</si>
  <si>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</si>
  <si>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</si>
  <si>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</si>
  <si>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</si>
  <si>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</si>
  <si>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</si>
  <si>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</si>
  <si>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</si>
  <si>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</si>
  <si>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</si>
  <si>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</si>
  <si>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</si>
  <si>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</si>
  <si>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</si>
  <si>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</si>
  <si>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</si>
  <si>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</si>
  <si>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</si>
  <si>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</si>
  <si>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</si>
  <si>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</si>
  <si>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</si>
  <si>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</si>
  <si>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</si>
  <si>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</si>
  <si>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</si>
  <si>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</si>
  <si>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</si>
  <si>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</si>
  <si>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</si>
  <si>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</si>
  <si>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</si>
  <si>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</si>
  <si>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</si>
  <si>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</si>
  <si>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</si>
  <si>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</si>
  <si>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</si>
  <si>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</si>
  <si>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</si>
  <si>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</si>
  <si>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</si>
  <si>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</si>
  <si>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</si>
  <si>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</si>
  <si>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</si>
  <si>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</si>
  <si>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</si>
  <si>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</si>
  <si>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</si>
  <si>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</si>
  <si>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</si>
  <si>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</si>
  <si>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</si>
  <si>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</si>
  <si>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</si>
  <si>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</si>
  <si>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</si>
  <si>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</si>
  <si>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</si>
  <si>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</si>
  <si>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</si>
  <si>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</si>
  <si>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</si>
  <si>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</si>
  <si>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</si>
  <si>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</si>
  <si>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</si>
  <si>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</si>
  <si>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</si>
  <si>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</si>
  <si>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</si>
  <si>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</si>
  <si>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</si>
  <si>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</si>
  <si>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</si>
  <si>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</si>
  <si>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</si>
  <si>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</si>
  <si>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</si>
  <si>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</si>
  <si>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</si>
  <si>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</si>
  <si>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</si>
  <si>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</si>
  <si>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</si>
  <si>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</si>
  <si>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</si>
  <si>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</si>
  <si>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</si>
  <si>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</si>
  <si>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</si>
  <si>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</si>
  <si>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</si>
  <si>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</si>
  <si>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</si>
  <si>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</si>
  <si>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</si>
  <si>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</si>
  <si>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</si>
  <si>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</si>
  <si>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</si>
  <si>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</si>
  <si>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</si>
  <si>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</si>
  <si>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</si>
  <si>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</si>
  <si>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</si>
  <si>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</si>
  <si>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</si>
  <si>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</si>
  <si>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</si>
  <si>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</si>
  <si>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</si>
  <si>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</si>
  <si>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</si>
  <si>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</si>
  <si>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</si>
  <si>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</si>
  <si>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</si>
  <si>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</si>
  <si>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</si>
  <si>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</si>
  <si>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</si>
  <si>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</si>
  <si>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</si>
  <si>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</si>
  <si>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</si>
  <si>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</si>
  <si>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</si>
  <si>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</si>
  <si>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</si>
  <si>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</si>
  <si>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</si>
  <si>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</si>
  <si>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</si>
  <si>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</si>
  <si>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</si>
  <si>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</si>
  <si>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</si>
  <si>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</si>
  <si>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</si>
  <si>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</si>
  <si>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</si>
  <si>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</si>
  <si>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</si>
  <si>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</si>
  <si>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</si>
  <si>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</si>
  <si>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</si>
  <si>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</si>
  <si>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</si>
  <si>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</si>
  <si>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</si>
  <si>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</si>
  <si>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</si>
  <si>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</si>
  <si>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</si>
  <si>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</si>
  <si>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</si>
  <si>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</si>
  <si>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</si>
  <si>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</si>
  <si>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</si>
  <si>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</si>
  <si>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</si>
  <si>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</si>
  <si>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</si>
  <si>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</si>
  <si>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</si>
  <si>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</si>
  <si>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</si>
  <si>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</si>
  <si>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</si>
  <si>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</si>
  <si>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</si>
  <si>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</si>
  <si>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</si>
  <si>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</si>
  <si>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</si>
  <si>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</si>
  <si>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</si>
  <si>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</si>
  <si>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</si>
  <si>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</si>
  <si>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</si>
  <si>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</si>
  <si>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</si>
  <si>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</si>
  <si>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</si>
  <si>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</si>
  <si>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</si>
  <si>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</si>
  <si>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</si>
  <si>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</si>
  <si>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</si>
  <si>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</si>
  <si>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</si>
  <si>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</si>
  <si>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</si>
  <si>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</si>
  <si>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</si>
  <si>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</si>
  <si>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</si>
  <si>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</si>
  <si>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</si>
  <si>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</si>
  <si>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</si>
  <si>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</si>
  <si>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</si>
  <si>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</si>
  <si>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</si>
  <si>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</si>
  <si>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</si>
  <si>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</si>
  <si>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</si>
  <si>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</si>
  <si>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</si>
  <si>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</si>
  <si>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</si>
  <si>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</si>
  <si>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</si>
  <si>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</si>
  <si>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</si>
  <si>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</si>
  <si>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</si>
  <si>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</si>
  <si>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</si>
  <si>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</si>
  <si>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</si>
  <si>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</si>
  <si>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</si>
  <si>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</si>
  <si>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</si>
  <si>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</si>
  <si>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</si>
  <si>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</si>
  <si>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</si>
  <si>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</si>
  <si>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</si>
  <si>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</si>
  <si>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</si>
  <si>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</si>
  <si>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</si>
  <si>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</si>
  <si>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</si>
  <si>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</si>
  <si>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</si>
  <si>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</si>
  <si>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</si>
  <si>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</si>
  <si>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</si>
  <si>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</si>
  <si>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</si>
  <si>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</si>
  <si>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</si>
  <si>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</si>
  <si>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</si>
  <si>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</si>
  <si>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</si>
  <si>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</si>
  <si>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</si>
  <si>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</si>
  <si>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</si>
  <si>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</si>
  <si>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</si>
  <si>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</si>
  <si>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</si>
  <si>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</si>
  <si>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</si>
  <si>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</si>
  <si>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</si>
  <si>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</si>
  <si>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</si>
  <si>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</si>
  <si>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</si>
  <si>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</si>
  <si>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</si>
  <si>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</si>
  <si>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</si>
  <si>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</si>
  <si>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</si>
  <si>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</si>
  <si>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</si>
  <si>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</si>
  <si>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</si>
  <si>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</si>
  <si>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</si>
  <si>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</si>
  <si>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</si>
  <si>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</si>
  <si>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</si>
  <si>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</si>
  <si>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</si>
  <si>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</si>
  <si>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</si>
  <si>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</si>
  <si>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</si>
  <si>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</si>
  <si>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</si>
  <si>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</si>
  <si>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</si>
  <si>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</si>
  <si>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</si>
  <si>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</si>
  <si>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</si>
  <si>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</si>
  <si>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</si>
  <si>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</si>
  <si>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</si>
  <si>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</si>
  <si>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</si>
  <si>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</si>
  <si>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</si>
  <si>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</si>
  <si>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</si>
  <si>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</si>
  <si>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</si>
  <si>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</si>
  <si>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</si>
  <si>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</si>
  <si>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</si>
  <si>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</si>
  <si>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</si>
  <si>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</si>
  <si>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</si>
  <si>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</si>
  <si>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</si>
  <si>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</si>
  <si>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</si>
  <si>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</si>
  <si>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</si>
  <si>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</si>
  <si>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</si>
  <si>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</si>
  <si>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</si>
  <si>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</si>
  <si>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</si>
  <si>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</si>
  <si>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</si>
  <si>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</si>
  <si>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</si>
  <si>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</si>
  <si>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</si>
  <si>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</si>
  <si>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</si>
  <si>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</si>
  <si>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</si>
  <si>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</si>
  <si>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</si>
  <si>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</si>
  <si>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</si>
  <si>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</si>
  <si>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</si>
  <si>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</si>
  <si>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</si>
  <si>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</si>
  <si>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</si>
  <si>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</si>
  <si>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</si>
  <si>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</si>
  <si>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</si>
  <si>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</si>
  <si>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</si>
  <si>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</si>
  <si>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</si>
  <si>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</si>
  <si>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</si>
  <si>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</si>
  <si>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</si>
  <si>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</si>
  <si>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</si>
  <si>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</si>
  <si>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</si>
  <si>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</si>
  <si>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</si>
  <si>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</si>
  <si>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</si>
  <si>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</si>
  <si>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</si>
  <si>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</si>
  <si>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</si>
  <si>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</si>
  <si>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</si>
  <si>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</si>
  <si>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</si>
  <si>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</si>
  <si>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</si>
  <si>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</si>
  <si>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</si>
  <si>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</si>
  <si>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</si>
  <si>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</si>
  <si>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</si>
  <si>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</si>
  <si>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</si>
  <si>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</si>
  <si>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</si>
  <si>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</si>
  <si>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</si>
  <si>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</si>
  <si>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</si>
  <si>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</si>
  <si>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</si>
  <si>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</si>
  <si>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</si>
  <si>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</si>
  <si>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</si>
  <si>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</si>
  <si>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</si>
  <si>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</si>
  <si>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</si>
  <si>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</si>
  <si>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</si>
  <si>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</si>
  <si>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</si>
  <si>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</si>
  <si>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</si>
  <si>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</si>
  <si>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</si>
  <si>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</si>
  <si>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</si>
  <si>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</si>
  <si>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</si>
  <si>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</si>
  <si>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</si>
  <si>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</si>
  <si>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</si>
  <si>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</si>
  <si>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</si>
  <si>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</si>
  <si>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</si>
  <si>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</si>
  <si>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</si>
  <si>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</si>
  <si>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</si>
  <si>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</si>
  <si>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</si>
  <si>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</si>
  <si>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</si>
  <si>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</si>
  <si>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</si>
  <si>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</si>
  <si>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</si>
  <si>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</si>
  <si>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</si>
  <si>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</si>
  <si>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</si>
  <si>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</si>
  <si>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</si>
  <si>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</si>
  <si>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</si>
  <si>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</si>
  <si>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</si>
  <si>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</si>
  <si>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</si>
  <si>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</si>
  <si>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</si>
  <si>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</si>
  <si>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</si>
  <si>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</si>
  <si>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</si>
  <si>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</si>
  <si>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</si>
  <si>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</si>
  <si>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</si>
  <si>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</si>
  <si>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</si>
  <si>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</si>
  <si>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</si>
  <si>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</si>
  <si>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</si>
  <si>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</si>
  <si>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</si>
  <si>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</si>
  <si>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</si>
  <si>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</si>
  <si>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</si>
  <si>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</si>
  <si>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</si>
  <si>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</si>
  <si>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</si>
  <si>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</si>
  <si>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</si>
  <si>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</si>
  <si>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</si>
  <si>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</si>
  <si>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</si>
  <si>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</si>
  <si>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</si>
  <si>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</si>
  <si>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</si>
  <si>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</si>
  <si>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</si>
  <si>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</si>
  <si>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</si>
  <si>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</si>
  <si>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</si>
  <si>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</si>
  <si>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</si>
  <si>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</si>
  <si>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</si>
  <si>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</si>
  <si>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</si>
  <si>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</si>
  <si>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</si>
  <si>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</si>
  <si>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</si>
  <si>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</si>
  <si>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</si>
  <si>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</si>
  <si>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</si>
  <si>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</si>
  <si>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</si>
  <si>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</si>
  <si>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</si>
  <si>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</si>
  <si>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</si>
  <si>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</si>
  <si>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</si>
  <si>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</si>
  <si>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</si>
  <si>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</si>
  <si>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</si>
  <si>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</si>
  <si>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</si>
  <si>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</si>
  <si>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</si>
  <si>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</si>
  <si>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</si>
  <si>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</si>
  <si>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</si>
  <si>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</si>
  <si>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</si>
  <si>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</si>
  <si>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</si>
  <si>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</si>
  <si>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</si>
  <si>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</si>
  <si>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</si>
  <si>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</si>
  <si>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</si>
  <si>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</si>
  <si>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</si>
  <si>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</si>
  <si>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</si>
  <si>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</si>
  <si>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</si>
  <si>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</si>
  <si>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</si>
  <si>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</si>
  <si>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</si>
  <si>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</si>
  <si>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</si>
  <si>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</si>
  <si>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</si>
  <si>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</si>
  <si>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</si>
  <si>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</si>
  <si>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</si>
  <si>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</si>
  <si>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</si>
  <si>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</si>
  <si>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</si>
  <si>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</si>
  <si>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</si>
  <si>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</si>
  <si>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</si>
  <si>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</si>
  <si>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</si>
  <si>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</si>
  <si>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</si>
  <si>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</si>
  <si>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</si>
  <si>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</si>
  <si>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</si>
  <si>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</si>
  <si>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</si>
  <si>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</si>
  <si>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</si>
  <si>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</si>
  <si>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</si>
  <si>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</si>
  <si>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</si>
  <si>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</si>
  <si>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</si>
  <si>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</si>
  <si>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</si>
  <si>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</si>
  <si>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</si>
  <si>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</si>
  <si>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</si>
  <si>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</si>
  <si>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</si>
  <si>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</si>
  <si>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</si>
  <si>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</si>
  <si>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</si>
  <si>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</si>
  <si>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</si>
  <si>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</si>
  <si>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</si>
  <si>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</si>
  <si>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</si>
  <si>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</si>
  <si>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</si>
  <si>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</si>
  <si>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</si>
  <si>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</si>
  <si>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</si>
  <si>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</si>
  <si>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</si>
  <si>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</si>
  <si>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</si>
  <si>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</si>
  <si>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</si>
  <si>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</si>
  <si>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</si>
  <si>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</si>
  <si>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</si>
  <si>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</si>
  <si>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</si>
  <si>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</si>
  <si>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</si>
  <si>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</si>
  <si>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</si>
  <si>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</si>
  <si>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</si>
  <si>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</si>
  <si>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</si>
  <si>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</si>
  <si>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</si>
  <si>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</si>
  <si>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</si>
  <si>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</si>
  <si>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</si>
  <si>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</si>
  <si>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</si>
  <si>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</si>
  <si>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</si>
  <si>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</si>
  <si>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</si>
  <si>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</si>
  <si>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</si>
  <si>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</si>
  <si>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</si>
  <si>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</si>
  <si>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</si>
  <si>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</si>
  <si>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</si>
  <si>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</si>
  <si>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</si>
  <si>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</si>
  <si>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</si>
  <si>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</si>
  <si>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</si>
  <si>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</si>
  <si>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</si>
  <si>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</si>
  <si>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</si>
  <si>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</si>
  <si>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</si>
  <si>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</si>
  <si>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</si>
  <si>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</si>
  <si>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</si>
  <si>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</si>
  <si>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</si>
  <si>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</si>
  <si>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</si>
  <si>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</si>
  <si>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</si>
  <si>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</si>
  <si>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</si>
  <si>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</si>
  <si>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</si>
  <si>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</si>
  <si>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</si>
  <si>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</si>
  <si>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</si>
  <si>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</si>
  <si>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</si>
  <si>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</si>
  <si>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</si>
  <si>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</si>
  <si>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</si>
  <si>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</si>
  <si>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</si>
  <si>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</si>
  <si>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</si>
  <si>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</si>
  <si>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</si>
  <si>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</si>
  <si>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</si>
  <si>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</si>
  <si>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</si>
  <si>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</si>
  <si>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</si>
  <si>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</si>
  <si>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</si>
  <si>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</si>
  <si>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</si>
  <si>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</si>
  <si>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</si>
  <si>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</si>
  <si>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</si>
  <si>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</si>
  <si>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</si>
  <si>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</si>
  <si>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</si>
  <si>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</si>
  <si>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</si>
  <si>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</si>
  <si>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</si>
  <si>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</si>
  <si>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</si>
  <si>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</si>
  <si>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</si>
  <si>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</si>
  <si>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</si>
  <si>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</si>
  <si>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</si>
  <si>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</si>
  <si>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</si>
  <si>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</si>
  <si>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</si>
  <si>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</si>
  <si>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</si>
  <si>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</si>
  <si>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</si>
  <si>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</si>
  <si>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</si>
  <si>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</si>
  <si>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</si>
  <si>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</si>
  <si>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</si>
  <si>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</si>
  <si>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</si>
  <si>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</si>
  <si>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</si>
  <si>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</si>
  <si>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</si>
  <si>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</si>
  <si>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</si>
  <si>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</si>
  <si>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</si>
  <si>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</si>
  <si>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</si>
  <si>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</si>
  <si>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</si>
  <si>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</si>
  <si>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</si>
  <si>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</si>
  <si>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</si>
  <si>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</si>
  <si>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</si>
  <si>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</si>
  <si>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</si>
  <si>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</si>
  <si>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</si>
  <si>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</si>
  <si>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</si>
  <si>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</si>
  <si>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</si>
  <si>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</si>
  <si>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</si>
  <si>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</si>
  <si>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</si>
  <si>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</si>
  <si>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</si>
  <si>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</si>
  <si>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</si>
  <si>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</si>
  <si>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</si>
  <si>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</si>
  <si>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</si>
  <si>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</si>
  <si>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</si>
  <si>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</si>
  <si>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</si>
  <si>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</si>
  <si>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</si>
  <si>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</si>
  <si>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</si>
  <si>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</si>
  <si>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</si>
  <si>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</si>
  <si>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</si>
  <si>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</si>
  <si>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</si>
  <si>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</si>
  <si>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</si>
  <si>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</si>
  <si>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</si>
  <si>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</si>
  <si>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</si>
  <si>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</si>
  <si>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</si>
  <si>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</si>
  <si>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</si>
  <si>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</si>
  <si>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</si>
  <si>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</si>
  <si>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</si>
  <si>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</si>
  <si>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</si>
  <si>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</si>
  <si>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</si>
  <si>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</si>
  <si>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</si>
  <si>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</si>
  <si>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</si>
  <si>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</si>
  <si>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</si>
  <si>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</si>
  <si>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</si>
  <si>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</si>
  <si>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</si>
  <si>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</si>
  <si>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</si>
  <si>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</si>
  <si>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</si>
  <si>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</si>
  <si>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</si>
  <si>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</si>
  <si>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</si>
  <si>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</si>
  <si>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</si>
  <si>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</si>
  <si>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</si>
  <si>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</si>
  <si>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</si>
  <si>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</si>
  <si>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</si>
  <si>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</si>
  <si>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</si>
  <si>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</si>
  <si>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</si>
  <si>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</si>
  <si>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</si>
  <si>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</si>
  <si>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</si>
  <si>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</si>
  <si>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</si>
  <si>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</si>
  <si>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</si>
  <si>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</si>
  <si>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</si>
  <si>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</si>
  <si>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</si>
  <si>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</si>
  <si>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</si>
  <si>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</si>
  <si>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</si>
  <si>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</si>
  <si>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</si>
  <si>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</si>
  <si>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</si>
  <si>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</si>
  <si>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</si>
  <si>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</si>
  <si>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</si>
  <si>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</si>
  <si>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</si>
  <si>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</si>
  <si>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</si>
  <si>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</si>
  <si>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</si>
  <si>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</si>
  <si>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</si>
  <si>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</si>
  <si>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</si>
  <si>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</si>
  <si>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</si>
  <si>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</si>
  <si>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</si>
  <si>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</si>
  <si>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</si>
  <si>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</si>
  <si>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</si>
  <si>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</si>
  <si>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</si>
  <si>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</si>
  <si>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</si>
  <si>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</si>
  <si>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</si>
  <si>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</si>
  <si>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</si>
  <si>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</si>
  <si>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</si>
  <si>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</si>
  <si>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</si>
  <si>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</si>
  <si>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</si>
  <si>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</si>
  <si>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</si>
  <si>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</si>
  <si>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</si>
  <si>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</si>
  <si>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</si>
  <si>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</si>
  <si>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</si>
  <si>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</si>
  <si>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</si>
  <si>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</si>
  <si>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</si>
  <si>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</si>
  <si>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</si>
  <si>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</si>
  <si>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</si>
  <si>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</si>
  <si>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</si>
  <si>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</si>
  <si>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</si>
  <si>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</si>
  <si>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</si>
  <si>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</si>
  <si>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</si>
  <si>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</si>
  <si>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</si>
  <si>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</si>
  <si>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</si>
  <si>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</si>
  <si>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</si>
  <si>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</si>
  <si>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</si>
  <si>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</si>
  <si>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</si>
  <si>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</si>
  <si>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</si>
  <si>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</si>
  <si>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</si>
  <si>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</si>
  <si>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</si>
  <si>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</si>
  <si>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</si>
  <si>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</si>
  <si>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</si>
  <si>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</si>
  <si>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</si>
  <si>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</si>
  <si>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</si>
  <si>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</si>
  <si>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</si>
  <si>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</si>
  <si>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</si>
  <si>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</si>
  <si>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</si>
  <si>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</si>
  <si>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</si>
  <si>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</si>
  <si>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</si>
  <si>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</si>
  <si>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</si>
  <si>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</si>
  <si>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</si>
  <si>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</si>
  <si>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</si>
  <si>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</si>
  <si>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</si>
  <si>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</si>
  <si>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</si>
  <si>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</si>
  <si>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</si>
  <si>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</si>
  <si>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</si>
  <si>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</si>
  <si>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</si>
  <si>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</si>
  <si>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</si>
  <si>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</si>
  <si>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</si>
  <si>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</si>
  <si>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</si>
  <si>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</si>
  <si>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</si>
  <si>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</si>
  <si>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</si>
  <si>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</si>
  <si>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</si>
  <si>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</si>
  <si>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</si>
  <si>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</si>
  <si>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</si>
  <si>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</si>
  <si>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</si>
  <si>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</si>
  <si>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</si>
  <si>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</si>
  <si>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</si>
  <si>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</si>
  <si>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</si>
  <si>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</si>
  <si>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</si>
  <si>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</si>
  <si>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</si>
  <si>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</si>
  <si>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</si>
  <si>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</si>
  <si>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</si>
  <si>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</si>
  <si>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</si>
  <si>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</si>
  <si>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</si>
  <si>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</si>
  <si>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</si>
  <si>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</si>
  <si>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</si>
  <si>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</si>
  <si>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</si>
  <si>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</si>
  <si>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</si>
  <si>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</si>
  <si>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</si>
  <si>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</si>
  <si>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</si>
  <si>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</si>
  <si>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</si>
  <si>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</si>
  <si>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</si>
  <si>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</si>
  <si>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</si>
  <si>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</si>
  <si>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</si>
  <si>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</si>
  <si>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</si>
  <si>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</si>
  <si>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</si>
  <si>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</si>
  <si>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</si>
  <si>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</si>
  <si>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</si>
  <si>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</si>
  <si>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</si>
  <si>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</si>
  <si>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</si>
  <si>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</si>
  <si>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</si>
  <si>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</si>
  <si>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</si>
  <si>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</si>
  <si>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</si>
  <si>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</si>
  <si>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</si>
  <si>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</si>
  <si>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</si>
  <si>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</si>
  <si>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</si>
  <si>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</si>
  <si>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</si>
  <si>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</si>
  <si>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</si>
  <si>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</si>
  <si>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</si>
  <si>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</si>
  <si>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</si>
  <si>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</si>
  <si>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</si>
  <si>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</si>
  <si>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</si>
  <si>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</si>
  <si>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</si>
  <si>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</si>
  <si>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</si>
  <si>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</si>
  <si>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</si>
  <si>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</si>
  <si>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</si>
  <si>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</si>
  <si>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</si>
  <si>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</si>
  <si>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</si>
  <si>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</si>
  <si>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</si>
  <si>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</si>
  <si>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</si>
  <si>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</si>
  <si>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</si>
  <si>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</si>
  <si>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</si>
  <si>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</si>
  <si>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</si>
  <si>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</si>
  <si>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</si>
  <si>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</si>
  <si>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</si>
  <si>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</si>
  <si>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</si>
  <si>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</si>
  <si>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</si>
  <si>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</si>
  <si>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</si>
  <si>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</si>
  <si>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</si>
  <si>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</si>
  <si>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</si>
  <si>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</si>
  <si>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</si>
  <si>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</si>
  <si>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</si>
  <si>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</si>
  <si>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</si>
  <si>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</si>
  <si>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</si>
  <si>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</si>
  <si>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</si>
  <si>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</si>
  <si>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PennEngineering</t>
  </si>
  <si>
    <t>Review active and non-PE suppliers</t>
  </si>
  <si>
    <t>5190 Old Easton Rd., Danboro PA. 18916</t>
  </si>
  <si>
    <t>Rocky Pinheiro; Caleb Connors</t>
  </si>
  <si>
    <t>rpinheiro@pemnet.com; cconnors@pemnet.com</t>
  </si>
  <si>
    <t>586-610-3500; 215-766-8853</t>
  </si>
  <si>
    <t>R Pinheiro</t>
  </si>
  <si>
    <t>Global VP of Quality</t>
  </si>
  <si>
    <t>www.pemnet.com</t>
  </si>
  <si>
    <t>The only tin present would be in a plating called out by the customer, not raw material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</si>
</sst>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pemnet.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www.pemnet.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abSelected="1" topLeftCell="A2" workbookViewId="0">
      <pane xSplit="1" ySplit="11" topLeftCell="B4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
      <c r="A13" s="302"/>
      <c r="B13" s="2">
        <v>1</v>
      </c>
      <c r="C13" s="27" t="s">
        <v>1057</v>
      </c>
      <c r="D13" s="28" t="s">
        <v>847</v>
      </c>
      <c r="E13" s="163" t="s">
        <v>824</v>
      </c>
      <c r="F13" s="163"/>
      <c r="G13" s="25"/>
    </row>
    <row r="14" spans="1:7" ht="30">
      <c r="A14" s="302"/>
      <c r="B14" s="2">
        <v>2</v>
      </c>
      <c r="C14" s="27" t="s">
        <v>1057</v>
      </c>
      <c r="D14" s="28" t="s">
        <v>994</v>
      </c>
      <c r="E14" s="163" t="s">
        <v>515</v>
      </c>
      <c r="F14" s="163" t="s">
        <v>516</v>
      </c>
      <c r="G14" s="25"/>
    </row>
    <row r="15" spans="1:7" ht="89.15"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150000000000006"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5"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99999999999999" customHeight="1">
      <c r="A28" s="302"/>
      <c r="B28" s="315"/>
      <c r="C28" s="309"/>
      <c r="D28" s="312"/>
      <c r="E28" s="300"/>
      <c r="F28" s="165" t="s">
        <v>56</v>
      </c>
      <c r="G28" s="25"/>
    </row>
    <row r="29" spans="1:7" ht="74.5" customHeight="1">
      <c r="A29" s="302"/>
      <c r="B29" s="315"/>
      <c r="C29" s="309"/>
      <c r="D29" s="312"/>
      <c r="E29" s="300"/>
      <c r="F29" s="165" t="s">
        <v>57</v>
      </c>
      <c r="G29" s="25"/>
    </row>
    <row r="30" spans="1:7" ht="62.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 customHeight="1">
      <c r="A33" s="302"/>
      <c r="B33" s="315"/>
      <c r="C33" s="309"/>
      <c r="D33" s="312"/>
      <c r="E33" s="300"/>
      <c r="F33" s="165" t="s">
        <v>61</v>
      </c>
      <c r="G33" s="25"/>
    </row>
    <row r="34" spans="1:7" ht="89.15" customHeight="1">
      <c r="A34" s="302"/>
      <c r="B34" s="315"/>
      <c r="C34" s="309"/>
      <c r="D34" s="312"/>
      <c r="E34" s="300"/>
      <c r="F34" s="165" t="s">
        <v>63</v>
      </c>
      <c r="G34" s="25"/>
    </row>
    <row r="35" spans="1:7" ht="29.15" customHeight="1">
      <c r="A35" s="302"/>
      <c r="B35" s="315"/>
      <c r="C35" s="309"/>
      <c r="D35" s="312"/>
      <c r="E35" s="300"/>
      <c r="F35" s="165" t="s">
        <v>64</v>
      </c>
      <c r="G35" s="25"/>
    </row>
    <row r="36" spans="1:7" ht="111">
      <c r="A36" s="302"/>
      <c r="B36" s="316"/>
      <c r="C36" s="310"/>
      <c r="D36" s="313"/>
      <c r="E36" s="301"/>
      <c r="F36" s="166" t="s">
        <v>65</v>
      </c>
      <c r="G36" s="25"/>
    </row>
    <row r="37" spans="1:7" ht="100">
      <c r="A37" s="302"/>
      <c r="B37" s="141">
        <v>3.01</v>
      </c>
      <c r="C37" s="142" t="s">
        <v>66</v>
      </c>
      <c r="D37" s="28" t="s">
        <v>2203</v>
      </c>
      <c r="E37" s="167" t="s">
        <v>1294</v>
      </c>
      <c r="F37" s="168" t="s">
        <v>1396</v>
      </c>
      <c r="G37" s="25"/>
    </row>
    <row r="38" spans="1:7" ht="90">
      <c r="A38" s="302"/>
      <c r="B38" s="141">
        <v>3.02</v>
      </c>
      <c r="C38" s="142" t="s">
        <v>1326</v>
      </c>
      <c r="D38" s="28" t="s">
        <v>2204</v>
      </c>
      <c r="E38" s="167" t="s">
        <v>1341</v>
      </c>
      <c r="F38" s="168" t="s">
        <v>1397</v>
      </c>
      <c r="G38" s="25"/>
    </row>
    <row r="39" spans="1:7" ht="80">
      <c r="A39" s="302"/>
      <c r="B39" s="150">
        <v>4</v>
      </c>
      <c r="C39" s="149" t="s">
        <v>1492</v>
      </c>
      <c r="D39" s="28" t="s">
        <v>2205</v>
      </c>
      <c r="E39" s="27" t="s">
        <v>2151</v>
      </c>
      <c r="F39" s="27" t="s">
        <v>1493</v>
      </c>
      <c r="G39" s="25"/>
    </row>
    <row r="40" spans="1:7" ht="50">
      <c r="A40" s="302"/>
      <c r="B40" s="141">
        <v>4.01</v>
      </c>
      <c r="C40" s="149" t="s">
        <v>1492</v>
      </c>
      <c r="D40" s="28" t="s">
        <v>2207</v>
      </c>
      <c r="E40" s="27" t="s">
        <v>2163</v>
      </c>
      <c r="F40" s="27" t="s">
        <v>2167</v>
      </c>
      <c r="G40" s="25"/>
    </row>
    <row r="41" spans="1:7" ht="50">
      <c r="A41" s="302"/>
      <c r="B41" s="141" t="s">
        <v>2194</v>
      </c>
      <c r="C41" s="149" t="s">
        <v>1492</v>
      </c>
      <c r="D41" s="28" t="s">
        <v>2206</v>
      </c>
      <c r="E41" s="27" t="s">
        <v>2197</v>
      </c>
      <c r="F41" s="27" t="s">
        <v>2195</v>
      </c>
      <c r="G41" s="25"/>
    </row>
    <row r="42" spans="1:7" ht="50">
      <c r="A42" s="302"/>
      <c r="B42" s="141" t="s">
        <v>2228</v>
      </c>
      <c r="C42" s="149" t="s">
        <v>1492</v>
      </c>
      <c r="D42" s="28" t="s">
        <v>2233</v>
      </c>
      <c r="E42" s="27" t="s">
        <v>2196</v>
      </c>
      <c r="F42" s="27" t="s">
        <v>2229</v>
      </c>
      <c r="G42" s="25"/>
    </row>
    <row r="43" spans="1:7" ht="110">
      <c r="A43" s="302"/>
      <c r="B43" s="160">
        <v>4.0999999999999996</v>
      </c>
      <c r="C43" s="149" t="s">
        <v>2232</v>
      </c>
      <c r="D43" s="161">
        <v>42867</v>
      </c>
      <c r="E43" s="169" t="s">
        <v>2235</v>
      </c>
      <c r="F43" s="27" t="s">
        <v>2234</v>
      </c>
      <c r="G43" s="25"/>
    </row>
    <row r="44" spans="1:7" ht="70">
      <c r="A44" s="302"/>
      <c r="B44" s="160">
        <v>4.2</v>
      </c>
      <c r="C44" s="149" t="s">
        <v>2232</v>
      </c>
      <c r="D44" s="161">
        <v>42704</v>
      </c>
      <c r="E44" s="169" t="s">
        <v>2431</v>
      </c>
      <c r="F44" s="27" t="s">
        <v>2406</v>
      </c>
      <c r="G44" s="25"/>
    </row>
    <row r="45" spans="1:7" ht="130">
      <c r="A45" s="302"/>
      <c r="B45" s="202">
        <v>5</v>
      </c>
      <c r="C45" s="149" t="s">
        <v>2232</v>
      </c>
      <c r="D45" s="161">
        <v>42867</v>
      </c>
      <c r="E45" s="169" t="s">
        <v>12652</v>
      </c>
      <c r="F45" s="27" t="s">
        <v>12374</v>
      </c>
      <c r="G45" s="25"/>
    </row>
    <row r="46" spans="1:7" ht="30">
      <c r="A46" s="302"/>
      <c r="B46" s="160">
        <v>5.01</v>
      </c>
      <c r="C46" s="149" t="s">
        <v>2232</v>
      </c>
      <c r="D46" s="161">
        <v>42907</v>
      </c>
      <c r="E46" s="169" t="s">
        <v>15329</v>
      </c>
      <c r="F46" s="27" t="s">
        <v>12374</v>
      </c>
      <c r="G46" s="25"/>
    </row>
    <row r="47" spans="1:7" ht="60">
      <c r="A47" s="302"/>
      <c r="B47" s="160">
        <v>5.0999999999999996</v>
      </c>
      <c r="C47" s="149" t="s">
        <v>2232</v>
      </c>
      <c r="D47" s="161">
        <v>43070</v>
      </c>
      <c r="E47" s="169" t="s">
        <v>12862</v>
      </c>
      <c r="F47" s="27" t="s">
        <v>12863</v>
      </c>
      <c r="G47" s="25"/>
    </row>
    <row r="48" spans="1:7" ht="50">
      <c r="A48" s="302"/>
      <c r="B48" s="160">
        <v>5.1100000000000003</v>
      </c>
      <c r="C48" s="149" t="s">
        <v>13097</v>
      </c>
      <c r="D48" s="161">
        <v>43217</v>
      </c>
      <c r="E48" s="169" t="s">
        <v>13199</v>
      </c>
      <c r="F48" s="27" t="s">
        <v>13124</v>
      </c>
      <c r="G48" s="25"/>
    </row>
    <row r="49" spans="1:7" ht="50">
      <c r="A49" s="302"/>
      <c r="B49" s="160">
        <v>5.12</v>
      </c>
      <c r="C49" s="149" t="s">
        <v>13097</v>
      </c>
      <c r="D49" s="161">
        <v>43581</v>
      </c>
      <c r="E49" s="169" t="s">
        <v>13199</v>
      </c>
      <c r="F49" s="27" t="s">
        <v>13741</v>
      </c>
      <c r="G49" s="25"/>
    </row>
    <row r="50" spans="1:7" ht="70">
      <c r="A50" s="302"/>
      <c r="B50" s="202">
        <v>6</v>
      </c>
      <c r="C50" s="149" t="s">
        <v>13097</v>
      </c>
      <c r="D50" s="161">
        <v>43964</v>
      </c>
      <c r="E50" s="169" t="s">
        <v>13953</v>
      </c>
      <c r="F50" s="27" t="s">
        <v>13744</v>
      </c>
      <c r="G50" s="25"/>
    </row>
    <row r="51" spans="1:7" ht="40">
      <c r="A51" s="302"/>
      <c r="B51" s="160">
        <v>6.01</v>
      </c>
      <c r="C51" s="149" t="s">
        <v>13097</v>
      </c>
      <c r="D51" s="161">
        <v>43970</v>
      </c>
      <c r="E51" s="169" t="s">
        <v>15330</v>
      </c>
      <c r="F51" s="169" t="s">
        <v>13744</v>
      </c>
      <c r="G51" s="25"/>
    </row>
    <row r="52" spans="1:7" ht="40">
      <c r="A52" s="302"/>
      <c r="B52" s="160">
        <v>6.1</v>
      </c>
      <c r="C52" s="149" t="s">
        <v>13097</v>
      </c>
      <c r="D52" s="161">
        <v>44314</v>
      </c>
      <c r="E52" s="169" t="s">
        <v>15323</v>
      </c>
      <c r="F52" s="169" t="s">
        <v>14913</v>
      </c>
      <c r="G52" s="25"/>
    </row>
    <row r="53" spans="1:7" ht="40">
      <c r="A53" s="302"/>
      <c r="B53" s="160">
        <v>6.2</v>
      </c>
      <c r="C53" s="149" t="s">
        <v>13097</v>
      </c>
      <c r="D53" s="161">
        <v>44678</v>
      </c>
      <c r="E53" s="169" t="s">
        <v>15323</v>
      </c>
      <c r="F53" s="169" t="s">
        <v>15322</v>
      </c>
      <c r="G53" s="25"/>
    </row>
    <row r="54" spans="1:7" ht="40">
      <c r="A54" s="302"/>
      <c r="B54" s="160">
        <v>6.21</v>
      </c>
      <c r="C54" s="149" t="s">
        <v>13097</v>
      </c>
      <c r="D54" s="161">
        <v>44687</v>
      </c>
      <c r="E54" s="169" t="s">
        <v>15331</v>
      </c>
      <c r="F54" s="169" t="s">
        <v>15322</v>
      </c>
      <c r="G54" s="25"/>
    </row>
    <row r="55" spans="1:7" ht="40">
      <c r="A55" s="302"/>
      <c r="B55" s="160">
        <v>6.22</v>
      </c>
      <c r="C55" s="149" t="s">
        <v>13097</v>
      </c>
      <c r="D55" s="275">
        <v>44692</v>
      </c>
      <c r="E55" s="169" t="s">
        <v>15330</v>
      </c>
      <c r="F55" s="169" t="s">
        <v>15322</v>
      </c>
      <c r="G55" s="25"/>
    </row>
    <row r="56" spans="1:7" ht="50">
      <c r="A56" s="302"/>
      <c r="B56" s="202">
        <v>6.3</v>
      </c>
      <c r="C56" s="149" t="s">
        <v>13097</v>
      </c>
      <c r="D56" s="275">
        <v>45051</v>
      </c>
      <c r="E56" s="169" t="s">
        <v>15590</v>
      </c>
      <c r="F56" s="169" t="s">
        <v>15371</v>
      </c>
      <c r="G56" s="25"/>
    </row>
    <row r="57" spans="1:7" ht="40">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 customHeight="1">
      <c r="A59" s="302"/>
      <c r="B59" s="202">
        <v>6.5</v>
      </c>
      <c r="C59" s="149" t="s">
        <v>13097</v>
      </c>
      <c r="D59" s="275">
        <v>45772</v>
      </c>
      <c r="E59" s="169" t="s">
        <v>15669</v>
      </c>
      <c r="F59" s="169" t="s">
        <v>15720</v>
      </c>
      <c r="G59" s="25"/>
    </row>
    <row r="60" spans="1:7" ht="14" thickBot="1">
      <c r="A60" s="303"/>
      <c r="B60" s="304" t="str">
        <f ca="1">OFFSET(L!$C$1,MATCH("General"&amp;"Cpy",L!$A:$A,0)-1,SL,,)</f>
        <v>© 2025 Responsible Minerals Initiative. All rights reserved.</v>
      </c>
      <c r="C60" s="304"/>
      <c r="D60" s="304"/>
      <c r="E60" s="304"/>
      <c r="F60" s="304"/>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A15EF93-BC7A-49CE-8A18-68B819B624B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AD9763D-A059-43B6-8ED4-26D107E402A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7"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54" zoomScalePageLayoutView="70" workbookViewId="0">
      <selection activeCell="D29" sqref="D29:E2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t="s">
        <v>15818</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15821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15823</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15821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15822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45915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6" t="s">
        <v>476</v>
      </c>
      <c r="E27" s="327"/>
      <c r="F27" s="12"/>
      <c r="G27" s="334" t="s">
        <v>15826</v>
      </c>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475</v>
      </c>
      <c r="E75" s="327"/>
      <c r="F75" s="57"/>
      <c r="G75" s="334" t="s">
        <v>15825</v>
      </c>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475</v>
      </c>
      <c r="E77" s="327"/>
      <c r="F77" s="57"/>
      <c r="G77" s="338" t="s">
        <v>15825</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13882</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2432</v>
      </c>
      <c r="D100" s="282" t="str">
        <f>IF(AND(OR($D$27="Yes",$D$27=""),OR($D$33="Yes",$D$33="")),"No","")</f>
        <v/>
      </c>
      <c r="E100" s="282" t="str">
        <f>IF(AND(OR($D$26="Yes",$D$26=""),OR($D$32="Yes",$D$32="")),"50% or less","")</f>
        <v/>
      </c>
      <c r="G100" s="282" t="str">
        <f>IF(OR($D$28="Yes",$D$28=""),"Yes","")</f>
        <v/>
      </c>
    </row>
    <row r="101" spans="2:7" ht="15" hidden="1">
      <c r="B101" s="236" t="s">
        <v>2433</v>
      </c>
      <c r="D101" s="282" t="str">
        <f>IF(AND(OR($D$27="Yes",$D$27=""),OR($D$33="Yes",$D$33="")),"Unknown","")</f>
        <v/>
      </c>
      <c r="E101" s="282" t="str">
        <f>IF(AND(OR($D$26="Yes",$D$26=""),OR($D$32="Yes",$D$32="")),"None","")</f>
        <v/>
      </c>
      <c r="G101" s="282" t="str">
        <f>IF(OR($D$28="Yes",$D$28=""),"No","")</f>
        <v/>
      </c>
    </row>
    <row r="102" spans="2:7" ht="15" hidden="1">
      <c r="B102" s="236" t="s">
        <v>2434</v>
      </c>
      <c r="D102" s="282" t="str">
        <f>IF(AND(OR($D$28="Yes",$D$28=""),OR($D$34="Yes",$D$34="")),"Yes","")</f>
        <v/>
      </c>
      <c r="E102" s="282" t="str">
        <f>IF(AND(OR($D$27="Yes",$D$27=""),OR($D$33="Yes",$D$33="")),"100%","")</f>
        <v/>
      </c>
      <c r="G102" s="282" t="str">
        <f>IF(OR($D$29="Yes",$D$29=""),"Yes","")</f>
        <v/>
      </c>
    </row>
    <row r="103" spans="2:7" ht="15" hidden="1">
      <c r="B103" s="236" t="s">
        <v>2435</v>
      </c>
      <c r="D103" s="282" t="str">
        <f>IF(AND(OR($D$28="Yes",$D$28=""),OR($D$34="Yes",$D$34="")),"No","")</f>
        <v/>
      </c>
      <c r="E103" s="282" t="str">
        <f>IF(AND(OR($D$27="Yes",$D$27=""),OR($D$33="Yes",$D$33="")),"Greater than 90%","")</f>
        <v/>
      </c>
      <c r="G103" s="282" t="str">
        <f>IF(OR($D$29="Yes",$D$29=""),"No","")</f>
        <v/>
      </c>
    </row>
    <row r="104" spans="2:7" ht="15" hidden="1">
      <c r="B104" s="236" t="s">
        <v>478</v>
      </c>
      <c r="D104" s="282" t="str">
        <f>IF(AND(OR($D$28="Yes",$D$28=""),OR($D$34="Yes",$D$34="")),"Unknown","")</f>
        <v/>
      </c>
      <c r="E104" s="282" t="str">
        <f>IF(AND(OR($D$27="Yes",$D$27=""),OR($D$33="Yes",$D$33="")),"Greater than 75%","")</f>
        <v/>
      </c>
    </row>
    <row r="105" spans="2:7" ht="15" hidden="1">
      <c r="B105" s="236" t="s">
        <v>14853</v>
      </c>
      <c r="D105" s="282" t="str">
        <f>IF(AND(OR($D$29="Yes",$D$29=""),OR($D$35="Yes",$D$35="")),"Yes","")</f>
        <v/>
      </c>
      <c r="E105" s="282" t="str">
        <f>IF(AND(OR($D$27="Yes",$D$27=""),OR($D$33="Yes",$D$33="")),"Greater than 50%","")</f>
        <v/>
      </c>
    </row>
    <row r="106" spans="2:7" ht="15" hidden="1">
      <c r="B106" s="236" t="s">
        <v>12341</v>
      </c>
      <c r="D106" s="282" t="str">
        <f>IF(AND(OR($D$29="Yes",$D$29=""),OR($D$35="Yes",$D$35="")),"No","")</f>
        <v/>
      </c>
      <c r="E106" s="282" t="str">
        <f>IF(AND(OR($D$27="Yes",$D$27=""),OR($D$33="Yes",$D$33="")),"50% or less","")</f>
        <v/>
      </c>
    </row>
    <row r="107" spans="2:7" ht="15" hidden="1">
      <c r="B107" s="236" t="s">
        <v>476</v>
      </c>
      <c r="D107" s="282" t="str">
        <f>IF(AND(OR($D$29="Yes",$D$29=""),OR($D$35="Yes",$D$35="")),"Unknown","")</f>
        <v/>
      </c>
      <c r="E107" s="282" t="str">
        <f>IF(AND(OR($D$27="Yes",$D$27=""),OR($D$33="Yes",$D$33="")),"None","")</f>
        <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5" r:id="rId3" xr:uid="{7560BF4A-171C-4631-9B86-EFAB980F10A0}"/>
    <hyperlink ref="G77" r:id="rId4" xr:uid="{2D7C0C34-CEB9-48FA-98FB-650CB23FA97B}"/>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047181B-F5EA-4844-90A1-C8BD4CB7714B}"/>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PennEngineering</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Review active and non-PE suppliers</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Rocky Pinheiro; Caleb Connors</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rpinheiro@pemnet.com; cconnors@pemnet.com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586-610-3500; 215-766-8853</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R Pinheiro</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rpinheiro@pemnet.com; cconnors@pemnet.com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45915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v>
      </c>
      <c r="B18" s="92"/>
      <c r="C18" s="92"/>
      <c r="D18" s="96"/>
      <c r="E18" s="20" t="s">
        <v>781</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 xml:space="preserve">6) What percentage of relevant suppliers have provided a response to your supply chain survey? </v>
      </c>
      <c r="B38" s="92"/>
      <c r="C38" s="92"/>
      <c r="D38" s="96"/>
      <c r="E38" s="20" t="s">
        <v>780</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 xml:space="preserve">7) Have you identified all of the smelters supplying the 3TG to your supply chain? </v>
      </c>
      <c r="B43" s="92"/>
      <c r="C43" s="92"/>
      <c r="D43" s="96"/>
      <c r="E43" s="20" t="s">
        <v>781</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 xml:space="preserve">8) Has all applicable smelter information received by your company been reported in this declaration? </v>
      </c>
      <c r="B48" s="92"/>
      <c r="C48" s="92"/>
      <c r="D48" s="96"/>
      <c r="E48" s="20" t="s">
        <v>782</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1273</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1273</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www.pemnet.com</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1273</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v>
      </c>
      <c r="B58" s="89" t="str">
        <f>Declaration!D81</f>
        <v>Yes</v>
      </c>
      <c r="C58" s="89" t="str">
        <f t="shared" ca="1" si="10"/>
        <v>Complete</v>
      </c>
      <c r="D58" s="95" t="str">
        <f>IF(H58=1,"Click here to answer question (D)","")</f>
        <v/>
      </c>
      <c r="E58" s="20" t="s">
        <v>1273</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1273</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1273</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1273</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v>
      </c>
      <c r="B63" s="89" t="str">
        <f>Declaration!D89</f>
        <v>Yes, with the EU</v>
      </c>
      <c r="C63" s="89" t="str">
        <f t="shared" ca="1" si="13"/>
        <v>Complete</v>
      </c>
      <c r="D63" s="95" t="str">
        <f>IF(H63=1,"Click here to answer question (H)","")</f>
        <v/>
      </c>
      <c r="E63" s="20" t="s">
        <v>1273</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K641"/>
  <sheetViews>
    <sheetView topLeftCell="B1" zoomScaleNormal="100" zoomScalePageLayoutView="85" workbookViewId="0">
      <pane ySplit="4" topLeftCell="A637" activePane="bottomLeft" state="frozen"/>
      <selection activeCell="A4" sqref="A4"/>
      <selection pane="bottomLeft" activeCell="A2" sqref="A2:I3"/>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88.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hidden="1"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hidden="1"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hidden="1"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hidden="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hidden="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hidden="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hidden="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hidden="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hidden="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hidden="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hidden="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hidden="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hidden="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hidden="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hidden="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hidden="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hidden="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hidden="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hidden="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hidden="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hidden="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hidden="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hidden="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hidden="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hidden="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hidden="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hidden="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hidden="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hidden="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hidden="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hidden="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hidden="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hidden="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hidden="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hidden="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hidden="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hidden="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hidden="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hidden="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hidden="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hidden="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hidden="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hidden="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hidden="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hidden="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hidden="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hidden="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hidden="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hidden="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hidden="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hidden="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hidden="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hidden="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hidden="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hidden="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hidden="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hidden="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hidden="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hidden="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hidden="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hidden="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hidden="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hidden="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hidden="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hidden="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hidden="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hidden="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hidden="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hidden="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hidden="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hidden="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hidden="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hidden="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hidden="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hidden="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hidden="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hidden="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hidden="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hidden="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hidden="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hidden="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hidden="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hidden="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hidden="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hidden="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hidden="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hidden="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hidden="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hidden="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hidden="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hidden="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hidden="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hidden="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hidden="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hidden="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hidden="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hidden="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hidden="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hidden="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hidden="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hidden="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hidden="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hidden="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hidden="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hidden="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hidden="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hidden="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hidden="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hidden="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hidden="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hidden="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hidden="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hidden="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hidden="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hidden="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hidden="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hidden="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hidden="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hidden="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hidden="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hidden="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hidden="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hidden="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hidden="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hidden="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hidden="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hidden="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hidden="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hidden="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hidden="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hidden="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hidden="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hidden="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hidden="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hidden="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hidden="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hidden="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hidden="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hidden="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hidden="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hidden="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hidden="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hidden="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hidden="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hidden="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hidden="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hidden="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hidden="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hidden="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hidden="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hidden="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hidden="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hidden="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hidden="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hidden="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hidden="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hidden="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hidden="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hidden="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hidden="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hidden="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hidden="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hidden="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hidden="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hidden="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hidden="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hidden="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hidden="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hidden="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hidden="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hidden="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hidden="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hidden="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hidden="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hidden="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hidden="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hidden="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hidden="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hidden="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hidden="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hidden="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hidden="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hidden="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hidden="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hidden="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hidden="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hidden="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hidden="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hidden="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hidden="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hidden="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hidden="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hidden="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hidden="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hidden="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hidden="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filterColumn colId="3">
      <filters blank="1">
        <filter val="AUSTRIA"/>
        <filter val="BELGIUM"/>
        <filter val="CANADA"/>
        <filter val="CHINA"/>
        <filter val="FRANCE"/>
        <filter val="GERMANY"/>
        <filter val="ITALY"/>
        <filter val="JAPAN"/>
        <filter val="KOREA, REPUBLIC OF"/>
        <filter val="MALAYSIA"/>
        <filter val="MEXICO"/>
        <filter val="POLAND"/>
        <filter val="PORTUGAL"/>
        <filter val="SINGAPORE"/>
        <filter val="SPAIN"/>
        <filter val="SWITZERLAND"/>
        <filter val="TAIWAN, PROVINCE OF CHINA"/>
        <filter val="THAILAND"/>
        <filter val="UNITED STATES OF AMERICA"/>
        <filter val="VIET NAM"/>
      </filters>
    </filterColumn>
  </autoFilter>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Pinheiro, Rocky</cp:lastModifiedBy>
  <cp:lastPrinted>2015-04-21T20:47:43Z</cp:lastPrinted>
  <dcterms:created xsi:type="dcterms:W3CDTF">2010-06-21T21:00:23Z</dcterms:created>
  <dcterms:modified xsi:type="dcterms:W3CDTF">2025-09-15T12:35:30Z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